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20230620s\Desktop\"/>
    </mc:Choice>
  </mc:AlternateContent>
  <xr:revisionPtr revIDLastSave="0" documentId="13_ncr:1_{8810EECC-D653-4BA3-B97C-D60D092D1BB4}" xr6:coauthVersionLast="47" xr6:coauthVersionMax="47" xr10:uidLastSave="{00000000-0000-0000-0000-000000000000}"/>
  <bookViews>
    <workbookView xWindow="-110" yWindow="-110" windowWidth="19420" windowHeight="11620" firstSheet="5" activeTab="14" xr2:uid="{00000000-000D-0000-FFFF-FFFF00000000}"/>
  </bookViews>
  <sheets>
    <sheet name="1-1 (2)" sheetId="1" r:id="rId1"/>
    <sheet name="1-2 (2)" sheetId="2" r:id="rId2"/>
    <sheet name="1-3 (2)" sheetId="3" r:id="rId3"/>
    <sheet name="1-4 (2)" sheetId="4" r:id="rId4"/>
    <sheet name="1-5 (2)" sheetId="5" r:id="rId5"/>
    <sheet name="2-1 (2)" sheetId="6" r:id="rId6"/>
    <sheet name="2-2 (2)" sheetId="7" r:id="rId7"/>
    <sheet name="2-3 (2)" sheetId="8" r:id="rId8"/>
    <sheet name="2-4 (2)" sheetId="9" r:id="rId9"/>
    <sheet name="2-5 (2)" sheetId="16" r:id="rId10"/>
    <sheet name="3-1 (2)" sheetId="11" r:id="rId11"/>
    <sheet name="3-2 (2)" sheetId="12" r:id="rId12"/>
    <sheet name="3-3 (2)" sheetId="13" r:id="rId13"/>
    <sheet name="3-4 (2)" sheetId="14" r:id="rId14"/>
    <sheet name="3-5 (2)" sheetId="15" r:id="rId15"/>
  </sheets>
  <externalReferences>
    <externalReference r:id="rId16"/>
    <externalReference r:id="rId17"/>
    <externalReference r:id="rId18"/>
    <externalReference r:id="rId19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" i="1" l="1"/>
  <c r="G11" i="1"/>
  <c r="F11" i="1"/>
  <c r="E11" i="1"/>
  <c r="H23" i="12" l="1"/>
  <c r="G23" i="12"/>
  <c r="F23" i="12"/>
  <c r="E23" i="12"/>
  <c r="C23" i="12"/>
  <c r="A23" i="12"/>
  <c r="H23" i="15"/>
  <c r="G23" i="15"/>
  <c r="F23" i="15"/>
  <c r="E23" i="15"/>
  <c r="A23" i="15"/>
  <c r="A22" i="15"/>
  <c r="A28" i="4"/>
  <c r="H27" i="11"/>
  <c r="G27" i="11"/>
  <c r="F27" i="11"/>
  <c r="E27" i="11"/>
  <c r="C27" i="11"/>
  <c r="A27" i="11"/>
  <c r="H31" i="7"/>
  <c r="G31" i="7"/>
  <c r="F31" i="7"/>
  <c r="E31" i="7"/>
  <c r="A31" i="7"/>
  <c r="A7" i="3"/>
  <c r="C7" i="3"/>
  <c r="E7" i="3"/>
  <c r="F7" i="3"/>
  <c r="G7" i="3"/>
  <c r="H7" i="3"/>
  <c r="A8" i="3"/>
  <c r="C8" i="3"/>
  <c r="E8" i="3"/>
  <c r="F8" i="3"/>
  <c r="G8" i="3"/>
  <c r="H8" i="3"/>
  <c r="A9" i="3"/>
  <c r="C9" i="3"/>
  <c r="E9" i="3"/>
  <c r="F9" i="3"/>
  <c r="G9" i="3"/>
  <c r="H9" i="3"/>
  <c r="A10" i="3"/>
  <c r="C10" i="3"/>
  <c r="E10" i="3"/>
  <c r="F10" i="3"/>
  <c r="G10" i="3"/>
  <c r="H10" i="3"/>
  <c r="A11" i="3"/>
  <c r="C11" i="3"/>
  <c r="E11" i="3"/>
  <c r="F11" i="3"/>
  <c r="G11" i="3"/>
  <c r="H11" i="3"/>
  <c r="A16" i="3"/>
  <c r="C16" i="3"/>
  <c r="E16" i="3"/>
  <c r="F16" i="3"/>
  <c r="F20" i="3" s="1"/>
  <c r="G16" i="3"/>
  <c r="H16" i="3"/>
  <c r="A17" i="3"/>
  <c r="C17" i="3"/>
  <c r="E17" i="3"/>
  <c r="F17" i="3"/>
  <c r="G17" i="3"/>
  <c r="H17" i="3"/>
  <c r="A18" i="3"/>
  <c r="C18" i="3"/>
  <c r="E18" i="3"/>
  <c r="F18" i="3"/>
  <c r="G18" i="3"/>
  <c r="H18" i="3"/>
  <c r="A19" i="3"/>
  <c r="C19" i="3"/>
  <c r="E19" i="3"/>
  <c r="F19" i="3"/>
  <c r="G19" i="3"/>
  <c r="H19" i="3"/>
  <c r="A21" i="3"/>
  <c r="C21" i="3"/>
  <c r="E21" i="3"/>
  <c r="F21" i="3"/>
  <c r="G21" i="3"/>
  <c r="H21" i="3"/>
  <c r="A22" i="3"/>
  <c r="C22" i="3"/>
  <c r="E22" i="3"/>
  <c r="F22" i="3"/>
  <c r="G22" i="3"/>
  <c r="H22" i="3"/>
  <c r="A23" i="3"/>
  <c r="C23" i="3"/>
  <c r="E23" i="3"/>
  <c r="F23" i="3"/>
  <c r="G23" i="3"/>
  <c r="H23" i="3"/>
  <c r="A24" i="3"/>
  <c r="C24" i="3"/>
  <c r="E24" i="3"/>
  <c r="F24" i="3"/>
  <c r="G24" i="3"/>
  <c r="H24" i="3"/>
  <c r="A25" i="3"/>
  <c r="C25" i="3"/>
  <c r="E25" i="3"/>
  <c r="F25" i="3"/>
  <c r="G25" i="3"/>
  <c r="H25" i="3"/>
  <c r="A26" i="3"/>
  <c r="C26" i="3"/>
  <c r="E26" i="3"/>
  <c r="F26" i="3"/>
  <c r="G26" i="3"/>
  <c r="H26" i="3"/>
  <c r="L6" i="2"/>
  <c r="A7" i="2"/>
  <c r="C7" i="2"/>
  <c r="E7" i="2"/>
  <c r="F7" i="2"/>
  <c r="G7" i="2"/>
  <c r="H7" i="2"/>
  <c r="L7" i="2"/>
  <c r="M7" i="2"/>
  <c r="A9" i="2"/>
  <c r="C9" i="2"/>
  <c r="E9" i="2"/>
  <c r="F9" i="2"/>
  <c r="G9" i="2"/>
  <c r="H9" i="2"/>
  <c r="L9" i="2"/>
  <c r="M9" i="2"/>
  <c r="A10" i="2"/>
  <c r="C10" i="2"/>
  <c r="E10" i="2"/>
  <c r="F10" i="2"/>
  <c r="G10" i="2"/>
  <c r="H10" i="2"/>
  <c r="M10" i="2"/>
  <c r="A11" i="2"/>
  <c r="C11" i="2"/>
  <c r="E11" i="2"/>
  <c r="F11" i="2"/>
  <c r="G11" i="2"/>
  <c r="H11" i="2"/>
  <c r="C12" i="2"/>
  <c r="E12" i="2"/>
  <c r="F12" i="2"/>
  <c r="G12" i="2"/>
  <c r="H12" i="2"/>
  <c r="L12" i="2"/>
  <c r="M12" i="2"/>
  <c r="H29" i="16"/>
  <c r="G29" i="16"/>
  <c r="F29" i="16"/>
  <c r="E29" i="16"/>
  <c r="C29" i="16"/>
  <c r="A29" i="16"/>
  <c r="H25" i="11"/>
  <c r="G25" i="11"/>
  <c r="F25" i="11"/>
  <c r="E25" i="11"/>
  <c r="C25" i="11"/>
  <c r="A25" i="11"/>
  <c r="H26" i="7"/>
  <c r="G26" i="7"/>
  <c r="F26" i="7"/>
  <c r="E26" i="7"/>
  <c r="A26" i="7"/>
  <c r="H24" i="2"/>
  <c r="G24" i="2"/>
  <c r="F24" i="2"/>
  <c r="E24" i="2"/>
  <c r="C24" i="2"/>
  <c r="E20" i="3" l="1"/>
  <c r="H20" i="3"/>
  <c r="G20" i="3"/>
  <c r="H12" i="14"/>
  <c r="G12" i="14"/>
  <c r="F12" i="14"/>
  <c r="E12" i="14"/>
  <c r="A12" i="14"/>
  <c r="H14" i="13"/>
  <c r="G14" i="13"/>
  <c r="F14" i="13"/>
  <c r="E14" i="13"/>
  <c r="A14" i="13"/>
  <c r="H11" i="12"/>
  <c r="G11" i="12"/>
  <c r="F11" i="12"/>
  <c r="E11" i="12"/>
  <c r="C11" i="12"/>
  <c r="A11" i="12"/>
  <c r="H12" i="12"/>
  <c r="G12" i="12"/>
  <c r="F12" i="12"/>
  <c r="E12" i="12"/>
  <c r="A12" i="12"/>
  <c r="H16" i="16"/>
  <c r="G16" i="16"/>
  <c r="F16" i="16"/>
  <c r="E16" i="16"/>
  <c r="A16" i="16"/>
  <c r="H13" i="9"/>
  <c r="G13" i="9"/>
  <c r="F13" i="9"/>
  <c r="E13" i="9"/>
  <c r="A13" i="9"/>
  <c r="H13" i="6"/>
  <c r="G13" i="6"/>
  <c r="F13" i="6"/>
  <c r="E13" i="6"/>
  <c r="A13" i="6"/>
  <c r="H29" i="4"/>
  <c r="G29" i="4"/>
  <c r="F29" i="4"/>
  <c r="E29" i="4"/>
  <c r="C29" i="4"/>
  <c r="A29" i="4"/>
  <c r="H13" i="4"/>
  <c r="G13" i="4"/>
  <c r="F13" i="4"/>
  <c r="E13" i="4"/>
  <c r="A13" i="4"/>
  <c r="H14" i="2"/>
  <c r="G14" i="2"/>
  <c r="F14" i="2"/>
  <c r="E14" i="2"/>
  <c r="A14" i="2"/>
  <c r="H15" i="1"/>
  <c r="G15" i="1"/>
  <c r="F15" i="1"/>
  <c r="E15" i="1"/>
  <c r="A15" i="1"/>
  <c r="M31" i="16" l="1"/>
  <c r="K31" i="16"/>
  <c r="J31" i="16"/>
  <c r="I31" i="16"/>
  <c r="H31" i="16"/>
  <c r="G31" i="16"/>
  <c r="F31" i="16"/>
  <c r="E31" i="16"/>
  <c r="C31" i="16"/>
  <c r="A31" i="16"/>
  <c r="M30" i="16"/>
  <c r="L30" i="16"/>
  <c r="H30" i="16"/>
  <c r="G30" i="16"/>
  <c r="F30" i="16"/>
  <c r="E30" i="16"/>
  <c r="C30" i="16"/>
  <c r="A30" i="16"/>
  <c r="M29" i="16"/>
  <c r="L29" i="16"/>
  <c r="M27" i="16"/>
  <c r="K27" i="16"/>
  <c r="J27" i="16"/>
  <c r="I27" i="16"/>
  <c r="H27" i="16"/>
  <c r="G27" i="16"/>
  <c r="F27" i="16"/>
  <c r="E27" i="16"/>
  <c r="C27" i="16"/>
  <c r="A27" i="16"/>
  <c r="M26" i="16"/>
  <c r="L26" i="16"/>
  <c r="H26" i="16"/>
  <c r="G26" i="16"/>
  <c r="F26" i="16"/>
  <c r="E26" i="16"/>
  <c r="C26" i="16"/>
  <c r="A26" i="16"/>
  <c r="M25" i="16"/>
  <c r="L25" i="16"/>
  <c r="H25" i="16"/>
  <c r="G25" i="16"/>
  <c r="F25" i="16"/>
  <c r="E25" i="16"/>
  <c r="C25" i="16"/>
  <c r="A25" i="16"/>
  <c r="M24" i="16"/>
  <c r="L24" i="16"/>
  <c r="H24" i="16"/>
  <c r="G24" i="16"/>
  <c r="F24" i="16"/>
  <c r="E24" i="16"/>
  <c r="C24" i="16"/>
  <c r="A24" i="16"/>
  <c r="M23" i="16"/>
  <c r="L23" i="16"/>
  <c r="H23" i="16"/>
  <c r="G23" i="16"/>
  <c r="F23" i="16"/>
  <c r="E23" i="16"/>
  <c r="C23" i="16"/>
  <c r="A23" i="16"/>
  <c r="M22" i="16"/>
  <c r="L22" i="16"/>
  <c r="H22" i="16"/>
  <c r="G22" i="16"/>
  <c r="F22" i="16"/>
  <c r="E22" i="16"/>
  <c r="A22" i="16"/>
  <c r="L21" i="16"/>
  <c r="M17" i="16"/>
  <c r="L17" i="16"/>
  <c r="H17" i="16"/>
  <c r="G17" i="16"/>
  <c r="F17" i="16"/>
  <c r="E17" i="16"/>
  <c r="C17" i="16"/>
  <c r="A17" i="16"/>
  <c r="H15" i="16"/>
  <c r="G15" i="16"/>
  <c r="F15" i="16"/>
  <c r="E15" i="16"/>
  <c r="C15" i="16"/>
  <c r="A15" i="16"/>
  <c r="M14" i="16"/>
  <c r="L14" i="16"/>
  <c r="H14" i="16"/>
  <c r="G14" i="16"/>
  <c r="F14" i="16"/>
  <c r="E14" i="16"/>
  <c r="C14" i="16"/>
  <c r="A14" i="16"/>
  <c r="M13" i="16"/>
  <c r="L13" i="16"/>
  <c r="H13" i="16"/>
  <c r="G13" i="16"/>
  <c r="F13" i="16"/>
  <c r="E13" i="16"/>
  <c r="C13" i="16"/>
  <c r="A13" i="16"/>
  <c r="M12" i="16"/>
  <c r="H12" i="16"/>
  <c r="G12" i="16"/>
  <c r="F12" i="16"/>
  <c r="E12" i="16"/>
  <c r="C12" i="16"/>
  <c r="H11" i="16"/>
  <c r="G11" i="16"/>
  <c r="F11" i="16"/>
  <c r="E11" i="16"/>
  <c r="C11" i="16"/>
  <c r="A11" i="16"/>
  <c r="M10" i="16"/>
  <c r="L10" i="16"/>
  <c r="H10" i="16"/>
  <c r="G10" i="16"/>
  <c r="F10" i="16"/>
  <c r="E10" i="16"/>
  <c r="C10" i="16"/>
  <c r="A10" i="16"/>
  <c r="L9" i="16"/>
  <c r="M5" i="16"/>
  <c r="H5" i="16"/>
  <c r="G5" i="16"/>
  <c r="F5" i="16"/>
  <c r="E5" i="16"/>
  <c r="C5" i="16"/>
  <c r="A5" i="16"/>
  <c r="M4" i="16"/>
  <c r="L4" i="16"/>
  <c r="H4" i="16"/>
  <c r="G4" i="16"/>
  <c r="F4" i="16"/>
  <c r="E4" i="16"/>
  <c r="C4" i="16"/>
  <c r="A4" i="16"/>
  <c r="M3" i="16"/>
  <c r="L3" i="16"/>
  <c r="H3" i="16"/>
  <c r="G3" i="16"/>
  <c r="F3" i="16"/>
  <c r="E3" i="16"/>
  <c r="C3" i="16"/>
  <c r="A3" i="16"/>
  <c r="E28" i="16" l="1"/>
  <c r="F28" i="16"/>
  <c r="G28" i="16"/>
  <c r="L31" i="16"/>
  <c r="H28" i="16"/>
  <c r="M28" i="16"/>
  <c r="L27" i="16"/>
  <c r="M22" i="15" l="1"/>
  <c r="L22" i="15"/>
  <c r="M19" i="15"/>
  <c r="K19" i="15"/>
  <c r="J19" i="15"/>
  <c r="I19" i="15"/>
  <c r="H19" i="15"/>
  <c r="G19" i="15"/>
  <c r="F19" i="15"/>
  <c r="E19" i="15"/>
  <c r="C19" i="15"/>
  <c r="A19" i="15"/>
  <c r="M18" i="15"/>
  <c r="L18" i="15"/>
  <c r="H18" i="15"/>
  <c r="G18" i="15"/>
  <c r="F18" i="15"/>
  <c r="E18" i="15"/>
  <c r="C18" i="15"/>
  <c r="A18" i="15"/>
  <c r="M17" i="15"/>
  <c r="L17" i="15"/>
  <c r="H17" i="15"/>
  <c r="G17" i="15"/>
  <c r="F17" i="15"/>
  <c r="E17" i="15"/>
  <c r="C17" i="15"/>
  <c r="A17" i="15"/>
  <c r="M16" i="15"/>
  <c r="L16" i="15"/>
  <c r="H16" i="15"/>
  <c r="G16" i="15"/>
  <c r="F16" i="15"/>
  <c r="E16" i="15"/>
  <c r="C16" i="15"/>
  <c r="A16" i="15"/>
  <c r="H15" i="15"/>
  <c r="G15" i="15"/>
  <c r="F15" i="15"/>
  <c r="E15" i="15"/>
  <c r="C15" i="15"/>
  <c r="A15" i="15"/>
  <c r="L14" i="15"/>
  <c r="M10" i="15"/>
  <c r="L10" i="15"/>
  <c r="H10" i="15"/>
  <c r="G10" i="15"/>
  <c r="F10" i="15"/>
  <c r="E10" i="15"/>
  <c r="C10" i="15"/>
  <c r="A10" i="15"/>
  <c r="M9" i="15"/>
  <c r="L9" i="15"/>
  <c r="H9" i="15"/>
  <c r="G9" i="15"/>
  <c r="F9" i="15"/>
  <c r="E9" i="15"/>
  <c r="C9" i="15"/>
  <c r="A9" i="15"/>
  <c r="M8" i="15"/>
  <c r="L8" i="15"/>
  <c r="H8" i="15"/>
  <c r="G8" i="15"/>
  <c r="F8" i="15"/>
  <c r="E8" i="15"/>
  <c r="C8" i="15"/>
  <c r="A8" i="15"/>
  <c r="M7" i="15"/>
  <c r="L7" i="15"/>
  <c r="H7" i="15"/>
  <c r="G7" i="15"/>
  <c r="F7" i="15"/>
  <c r="E7" i="15"/>
  <c r="C7" i="15"/>
  <c r="A7" i="15"/>
  <c r="L6" i="15"/>
  <c r="M27" i="14"/>
  <c r="K27" i="14"/>
  <c r="J27" i="14"/>
  <c r="I27" i="14"/>
  <c r="H27" i="14"/>
  <c r="G27" i="14"/>
  <c r="F27" i="14"/>
  <c r="E27" i="14"/>
  <c r="C27" i="14"/>
  <c r="A27" i="14"/>
  <c r="M26" i="14"/>
  <c r="L26" i="14"/>
  <c r="H26" i="14"/>
  <c r="G26" i="14"/>
  <c r="F26" i="14"/>
  <c r="E26" i="14"/>
  <c r="C26" i="14"/>
  <c r="A26" i="14"/>
  <c r="M25" i="14"/>
  <c r="L25" i="14"/>
  <c r="H25" i="14"/>
  <c r="G25" i="14"/>
  <c r="F25" i="14"/>
  <c r="E25" i="14"/>
  <c r="C25" i="14"/>
  <c r="A25" i="14"/>
  <c r="M24" i="14"/>
  <c r="L24" i="14"/>
  <c r="H24" i="14"/>
  <c r="G24" i="14"/>
  <c r="F24" i="14"/>
  <c r="E24" i="14"/>
  <c r="C24" i="14"/>
  <c r="A24" i="14"/>
  <c r="M23" i="14"/>
  <c r="L23" i="14"/>
  <c r="H23" i="14"/>
  <c r="G23" i="14"/>
  <c r="F23" i="14"/>
  <c r="E23" i="14"/>
  <c r="C23" i="14"/>
  <c r="A23" i="14"/>
  <c r="M21" i="14"/>
  <c r="K21" i="14"/>
  <c r="J21" i="14"/>
  <c r="I21" i="14"/>
  <c r="H21" i="14"/>
  <c r="G21" i="14"/>
  <c r="F21" i="14"/>
  <c r="E21" i="14"/>
  <c r="C21" i="14"/>
  <c r="A21" i="14"/>
  <c r="M20" i="14"/>
  <c r="L20" i="14"/>
  <c r="H20" i="14"/>
  <c r="G20" i="14"/>
  <c r="F20" i="14"/>
  <c r="E20" i="14"/>
  <c r="C20" i="14"/>
  <c r="A20" i="14"/>
  <c r="M19" i="14"/>
  <c r="L19" i="14"/>
  <c r="H19" i="14"/>
  <c r="G19" i="14"/>
  <c r="F19" i="14"/>
  <c r="E19" i="14"/>
  <c r="C19" i="14"/>
  <c r="A19" i="14"/>
  <c r="M18" i="14"/>
  <c r="L18" i="14"/>
  <c r="H18" i="14"/>
  <c r="G18" i="14"/>
  <c r="F18" i="14"/>
  <c r="E18" i="14"/>
  <c r="C18" i="14"/>
  <c r="A18" i="14"/>
  <c r="M17" i="14"/>
  <c r="L17" i="14"/>
  <c r="H17" i="14"/>
  <c r="G17" i="14"/>
  <c r="F17" i="14"/>
  <c r="E17" i="14"/>
  <c r="C17" i="14"/>
  <c r="A17" i="14"/>
  <c r="L16" i="14"/>
  <c r="M12" i="14"/>
  <c r="L12" i="14"/>
  <c r="M11" i="14"/>
  <c r="L11" i="14"/>
  <c r="H11" i="14"/>
  <c r="G11" i="14"/>
  <c r="F11" i="14"/>
  <c r="E11" i="14"/>
  <c r="C11" i="14"/>
  <c r="A11" i="14"/>
  <c r="M10" i="14"/>
  <c r="L10" i="14"/>
  <c r="H10" i="14"/>
  <c r="G10" i="14"/>
  <c r="F10" i="14"/>
  <c r="E10" i="14"/>
  <c r="C10" i="14"/>
  <c r="A10" i="14"/>
  <c r="M9" i="14"/>
  <c r="L9" i="14"/>
  <c r="H9" i="14"/>
  <c r="G9" i="14"/>
  <c r="F9" i="14"/>
  <c r="E9" i="14"/>
  <c r="C9" i="14"/>
  <c r="M7" i="14"/>
  <c r="L7" i="14"/>
  <c r="H7" i="14"/>
  <c r="G7" i="14"/>
  <c r="F7" i="14"/>
  <c r="E7" i="14"/>
  <c r="C7" i="14"/>
  <c r="A7" i="14"/>
  <c r="L6" i="14"/>
  <c r="M30" i="13"/>
  <c r="K30" i="13"/>
  <c r="J30" i="13"/>
  <c r="I30" i="13"/>
  <c r="H30" i="13"/>
  <c r="G30" i="13"/>
  <c r="F30" i="13"/>
  <c r="E30" i="13"/>
  <c r="C30" i="13"/>
  <c r="A30" i="13"/>
  <c r="M29" i="13"/>
  <c r="L29" i="13"/>
  <c r="H29" i="13"/>
  <c r="G29" i="13"/>
  <c r="F29" i="13"/>
  <c r="E29" i="13"/>
  <c r="C29" i="13"/>
  <c r="A29" i="13"/>
  <c r="M28" i="13"/>
  <c r="L28" i="13"/>
  <c r="H28" i="13"/>
  <c r="G28" i="13"/>
  <c r="F28" i="13"/>
  <c r="E28" i="13"/>
  <c r="A28" i="13"/>
  <c r="H27" i="13"/>
  <c r="G27" i="13"/>
  <c r="F27" i="13"/>
  <c r="E27" i="13"/>
  <c r="C27" i="13"/>
  <c r="A27" i="13"/>
  <c r="M26" i="13"/>
  <c r="L26" i="13"/>
  <c r="M24" i="13"/>
  <c r="K24" i="13"/>
  <c r="J24" i="13"/>
  <c r="I24" i="13"/>
  <c r="H24" i="13"/>
  <c r="G24" i="13"/>
  <c r="F24" i="13"/>
  <c r="E24" i="13"/>
  <c r="C24" i="13"/>
  <c r="A24" i="13"/>
  <c r="M23" i="13"/>
  <c r="L23" i="13"/>
  <c r="H23" i="13"/>
  <c r="G23" i="13"/>
  <c r="F23" i="13"/>
  <c r="E23" i="13"/>
  <c r="C23" i="13"/>
  <c r="A23" i="13"/>
  <c r="M22" i="13"/>
  <c r="L22" i="13"/>
  <c r="H22" i="13"/>
  <c r="G22" i="13"/>
  <c r="F22" i="13"/>
  <c r="E22" i="13"/>
  <c r="C22" i="13"/>
  <c r="A22" i="13"/>
  <c r="M21" i="13"/>
  <c r="L21" i="13"/>
  <c r="H21" i="13"/>
  <c r="G21" i="13"/>
  <c r="F21" i="13"/>
  <c r="E21" i="13"/>
  <c r="C21" i="13"/>
  <c r="A21" i="13"/>
  <c r="M20" i="13"/>
  <c r="L20" i="13"/>
  <c r="H20" i="13"/>
  <c r="G20" i="13"/>
  <c r="F20" i="13"/>
  <c r="E20" i="13"/>
  <c r="A20" i="13"/>
  <c r="L19" i="13"/>
  <c r="M15" i="13"/>
  <c r="L15" i="13"/>
  <c r="H15" i="13"/>
  <c r="G15" i="13"/>
  <c r="F15" i="13"/>
  <c r="E15" i="13"/>
  <c r="C15" i="13"/>
  <c r="A15" i="13"/>
  <c r="M14" i="13"/>
  <c r="L14" i="13"/>
  <c r="H13" i="13"/>
  <c r="G13" i="13"/>
  <c r="F13" i="13"/>
  <c r="E13" i="13"/>
  <c r="C13" i="13"/>
  <c r="A13" i="13"/>
  <c r="H12" i="13"/>
  <c r="G12" i="13"/>
  <c r="F12" i="13"/>
  <c r="E12" i="13"/>
  <c r="C12" i="13"/>
  <c r="M11" i="13"/>
  <c r="L11" i="13"/>
  <c r="H11" i="13"/>
  <c r="G11" i="13"/>
  <c r="F11" i="13"/>
  <c r="E11" i="13"/>
  <c r="C11" i="13"/>
  <c r="A11" i="13"/>
  <c r="H10" i="13"/>
  <c r="G10" i="13"/>
  <c r="F10" i="13"/>
  <c r="E10" i="13"/>
  <c r="C10" i="13"/>
  <c r="M9" i="13"/>
  <c r="H9" i="13"/>
  <c r="G9" i="13"/>
  <c r="F9" i="13"/>
  <c r="E9" i="13"/>
  <c r="C9" i="13"/>
  <c r="A9" i="13"/>
  <c r="H8" i="13"/>
  <c r="G8" i="13"/>
  <c r="F8" i="13"/>
  <c r="E8" i="13"/>
  <c r="C8" i="13"/>
  <c r="A8" i="13"/>
  <c r="M7" i="13"/>
  <c r="L7" i="13"/>
  <c r="H7" i="13"/>
  <c r="G7" i="13"/>
  <c r="F7" i="13"/>
  <c r="E7" i="13"/>
  <c r="C7" i="13"/>
  <c r="A7" i="13"/>
  <c r="L6" i="13"/>
  <c r="M26" i="12"/>
  <c r="K26" i="12"/>
  <c r="J26" i="12"/>
  <c r="I26" i="12"/>
  <c r="H26" i="12"/>
  <c r="G26" i="12"/>
  <c r="F26" i="12"/>
  <c r="E26" i="12"/>
  <c r="C26" i="12"/>
  <c r="A26" i="12"/>
  <c r="M25" i="12"/>
  <c r="L25" i="12"/>
  <c r="H25" i="12"/>
  <c r="G25" i="12"/>
  <c r="F25" i="12"/>
  <c r="E25" i="12"/>
  <c r="C25" i="12"/>
  <c r="A25" i="12"/>
  <c r="M24" i="12"/>
  <c r="L24" i="12"/>
  <c r="H24" i="12"/>
  <c r="G24" i="12"/>
  <c r="F24" i="12"/>
  <c r="E24" i="12"/>
  <c r="C24" i="12"/>
  <c r="A24" i="12"/>
  <c r="M23" i="12"/>
  <c r="L23" i="12"/>
  <c r="M21" i="12"/>
  <c r="K21" i="12"/>
  <c r="J21" i="12"/>
  <c r="I21" i="12"/>
  <c r="H21" i="12"/>
  <c r="G21" i="12"/>
  <c r="F21" i="12"/>
  <c r="E21" i="12"/>
  <c r="C21" i="12"/>
  <c r="A21" i="12"/>
  <c r="M20" i="12"/>
  <c r="L20" i="12"/>
  <c r="H20" i="12"/>
  <c r="G20" i="12"/>
  <c r="F20" i="12"/>
  <c r="E20" i="12"/>
  <c r="C20" i="12"/>
  <c r="A20" i="12"/>
  <c r="M19" i="12"/>
  <c r="L19" i="12"/>
  <c r="H19" i="12"/>
  <c r="G19" i="12"/>
  <c r="F19" i="12"/>
  <c r="E19" i="12"/>
  <c r="C19" i="12"/>
  <c r="A19" i="12"/>
  <c r="M18" i="12"/>
  <c r="L18" i="12"/>
  <c r="H18" i="12"/>
  <c r="G18" i="12"/>
  <c r="F18" i="12"/>
  <c r="E18" i="12"/>
  <c r="C18" i="12"/>
  <c r="A18" i="12"/>
  <c r="M17" i="12"/>
  <c r="L17" i="12"/>
  <c r="H17" i="12"/>
  <c r="G17" i="12"/>
  <c r="F17" i="12"/>
  <c r="E17" i="12"/>
  <c r="C17" i="12"/>
  <c r="A17" i="12"/>
  <c r="L16" i="12"/>
  <c r="M10" i="12"/>
  <c r="H10" i="12"/>
  <c r="G10" i="12"/>
  <c r="F10" i="12"/>
  <c r="E10" i="12"/>
  <c r="C10" i="12"/>
  <c r="A10" i="12"/>
  <c r="M9" i="12"/>
  <c r="L9" i="12"/>
  <c r="H9" i="12"/>
  <c r="G9" i="12"/>
  <c r="F9" i="12"/>
  <c r="E9" i="12"/>
  <c r="C9" i="12"/>
  <c r="H8" i="12"/>
  <c r="G8" i="12"/>
  <c r="F8" i="12"/>
  <c r="E8" i="12"/>
  <c r="C8" i="12"/>
  <c r="A8" i="12"/>
  <c r="M7" i="12"/>
  <c r="L7" i="12"/>
  <c r="H7" i="12"/>
  <c r="G7" i="12"/>
  <c r="F7" i="12"/>
  <c r="E7" i="12"/>
  <c r="C7" i="12"/>
  <c r="A7" i="12"/>
  <c r="L6" i="12"/>
  <c r="M30" i="11"/>
  <c r="K30" i="11"/>
  <c r="J30" i="11"/>
  <c r="I30" i="11"/>
  <c r="H30" i="11"/>
  <c r="G30" i="11"/>
  <c r="F30" i="11"/>
  <c r="E30" i="11"/>
  <c r="C30" i="11"/>
  <c r="A30" i="11"/>
  <c r="M29" i="11"/>
  <c r="L29" i="11"/>
  <c r="H29" i="11"/>
  <c r="G29" i="11"/>
  <c r="F29" i="11"/>
  <c r="E29" i="11"/>
  <c r="C29" i="11"/>
  <c r="A29" i="11"/>
  <c r="M28" i="11"/>
  <c r="L28" i="11"/>
  <c r="H28" i="11"/>
  <c r="G28" i="11"/>
  <c r="F28" i="11"/>
  <c r="E28" i="11"/>
  <c r="C28" i="11"/>
  <c r="A28" i="11"/>
  <c r="M27" i="11"/>
  <c r="L27" i="11"/>
  <c r="H26" i="11"/>
  <c r="G26" i="11"/>
  <c r="F26" i="11"/>
  <c r="E26" i="11"/>
  <c r="C26" i="11"/>
  <c r="A26" i="11"/>
  <c r="M25" i="11"/>
  <c r="L25" i="11"/>
  <c r="M23" i="11"/>
  <c r="K23" i="11"/>
  <c r="J23" i="11"/>
  <c r="I23" i="11"/>
  <c r="H23" i="11"/>
  <c r="G23" i="11"/>
  <c r="F23" i="11"/>
  <c r="E23" i="11"/>
  <c r="C23" i="11"/>
  <c r="A23" i="11"/>
  <c r="M22" i="11"/>
  <c r="L22" i="11"/>
  <c r="H22" i="11"/>
  <c r="G22" i="11"/>
  <c r="F22" i="11"/>
  <c r="E22" i="11"/>
  <c r="C22" i="11"/>
  <c r="A22" i="11"/>
  <c r="M21" i="11"/>
  <c r="L21" i="11"/>
  <c r="H21" i="11"/>
  <c r="G21" i="11"/>
  <c r="F21" i="11"/>
  <c r="E21" i="11"/>
  <c r="C21" i="11"/>
  <c r="A21" i="11"/>
  <c r="M20" i="11"/>
  <c r="L20" i="11"/>
  <c r="H20" i="11"/>
  <c r="G20" i="11"/>
  <c r="F20" i="11"/>
  <c r="E20" i="11"/>
  <c r="C20" i="11"/>
  <c r="A20" i="11"/>
  <c r="M19" i="11"/>
  <c r="L19" i="11"/>
  <c r="H19" i="11"/>
  <c r="G19" i="11"/>
  <c r="F19" i="11"/>
  <c r="E19" i="11"/>
  <c r="A19" i="11"/>
  <c r="M18" i="11"/>
  <c r="L18" i="11"/>
  <c r="H18" i="11"/>
  <c r="G18" i="11"/>
  <c r="F18" i="11"/>
  <c r="E18" i="11"/>
  <c r="A18" i="11"/>
  <c r="L17" i="11"/>
  <c r="M13" i="11"/>
  <c r="L13" i="11"/>
  <c r="H13" i="11"/>
  <c r="G13" i="11"/>
  <c r="F13" i="11"/>
  <c r="E13" i="11"/>
  <c r="C13" i="11"/>
  <c r="A13" i="11"/>
  <c r="M12" i="11"/>
  <c r="L12" i="11"/>
  <c r="H12" i="11"/>
  <c r="G12" i="11"/>
  <c r="F12" i="11"/>
  <c r="E12" i="11"/>
  <c r="C12" i="11"/>
  <c r="A12" i="11"/>
  <c r="M11" i="11"/>
  <c r="L11" i="11"/>
  <c r="H11" i="11"/>
  <c r="G11" i="11"/>
  <c r="F11" i="11"/>
  <c r="E11" i="11"/>
  <c r="C11" i="11"/>
  <c r="A11" i="11"/>
  <c r="M9" i="11"/>
  <c r="H9" i="11"/>
  <c r="G9" i="11"/>
  <c r="F9" i="11"/>
  <c r="E9" i="11"/>
  <c r="A9" i="11"/>
  <c r="M8" i="11"/>
  <c r="L8" i="11"/>
  <c r="H8" i="11"/>
  <c r="G8" i="11"/>
  <c r="F8" i="11"/>
  <c r="E8" i="11"/>
  <c r="C8" i="11"/>
  <c r="A8" i="11"/>
  <c r="M7" i="11"/>
  <c r="L7" i="11"/>
  <c r="H7" i="11"/>
  <c r="G7" i="11"/>
  <c r="F7" i="11"/>
  <c r="E7" i="11"/>
  <c r="C7" i="11"/>
  <c r="A7" i="11"/>
  <c r="L6" i="11"/>
  <c r="M25" i="9"/>
  <c r="L25" i="9"/>
  <c r="H25" i="9"/>
  <c r="G25" i="9"/>
  <c r="F25" i="9"/>
  <c r="E25" i="9"/>
  <c r="C25" i="9"/>
  <c r="A25" i="9"/>
  <c r="M24" i="9"/>
  <c r="L24" i="9"/>
  <c r="H24" i="9"/>
  <c r="G24" i="9"/>
  <c r="F24" i="9"/>
  <c r="E24" i="9"/>
  <c r="C24" i="9"/>
  <c r="A24" i="9"/>
  <c r="M22" i="9"/>
  <c r="K22" i="9"/>
  <c r="J22" i="9"/>
  <c r="I22" i="9"/>
  <c r="H22" i="9"/>
  <c r="G22" i="9"/>
  <c r="F22" i="9"/>
  <c r="E22" i="9"/>
  <c r="C22" i="9"/>
  <c r="A22" i="9"/>
  <c r="M21" i="9"/>
  <c r="L21" i="9"/>
  <c r="H21" i="9"/>
  <c r="G21" i="9"/>
  <c r="F21" i="9"/>
  <c r="E21" i="9"/>
  <c r="C21" i="9"/>
  <c r="A21" i="9"/>
  <c r="M20" i="9"/>
  <c r="L20" i="9"/>
  <c r="H20" i="9"/>
  <c r="G20" i="9"/>
  <c r="F20" i="9"/>
  <c r="E20" i="9"/>
  <c r="C20" i="9"/>
  <c r="A20" i="9"/>
  <c r="M19" i="9"/>
  <c r="L19" i="9"/>
  <c r="H19" i="9"/>
  <c r="G19" i="9"/>
  <c r="F19" i="9"/>
  <c r="E19" i="9"/>
  <c r="C19" i="9"/>
  <c r="A19" i="9"/>
  <c r="M18" i="9"/>
  <c r="L18" i="9"/>
  <c r="H18" i="9"/>
  <c r="G18" i="9"/>
  <c r="F18" i="9"/>
  <c r="E18" i="9"/>
  <c r="A18" i="9"/>
  <c r="L17" i="9"/>
  <c r="M13" i="9"/>
  <c r="L13" i="9"/>
  <c r="H12" i="9"/>
  <c r="G12" i="9"/>
  <c r="F12" i="9"/>
  <c r="E12" i="9"/>
  <c r="C12" i="9"/>
  <c r="A12" i="9"/>
  <c r="M11" i="9"/>
  <c r="L11" i="9"/>
  <c r="H11" i="9"/>
  <c r="G11" i="9"/>
  <c r="F11" i="9"/>
  <c r="E11" i="9"/>
  <c r="C11" i="9"/>
  <c r="A11" i="9"/>
  <c r="H10" i="9"/>
  <c r="G10" i="9"/>
  <c r="F10" i="9"/>
  <c r="E10" i="9"/>
  <c r="C10" i="9"/>
  <c r="A10" i="9"/>
  <c r="M9" i="9"/>
  <c r="L9" i="9"/>
  <c r="H9" i="9"/>
  <c r="G9" i="9"/>
  <c r="F9" i="9"/>
  <c r="E9" i="9"/>
  <c r="C9" i="9"/>
  <c r="M8" i="9"/>
  <c r="L8" i="9"/>
  <c r="H8" i="9"/>
  <c r="G8" i="9"/>
  <c r="F8" i="9"/>
  <c r="C8" i="9"/>
  <c r="A8" i="9"/>
  <c r="L7" i="9"/>
  <c r="M3" i="9"/>
  <c r="H3" i="9"/>
  <c r="G3" i="9"/>
  <c r="F3" i="9"/>
  <c r="E3" i="9"/>
  <c r="C3" i="9"/>
  <c r="A3" i="9"/>
  <c r="H24" i="8"/>
  <c r="G24" i="8"/>
  <c r="F24" i="8"/>
  <c r="E24" i="8"/>
  <c r="C24" i="8"/>
  <c r="A24" i="8"/>
  <c r="M23" i="8"/>
  <c r="L23" i="8"/>
  <c r="H23" i="8"/>
  <c r="G23" i="8"/>
  <c r="F23" i="8"/>
  <c r="E23" i="8"/>
  <c r="C23" i="8"/>
  <c r="A23" i="8"/>
  <c r="M21" i="8"/>
  <c r="K21" i="8"/>
  <c r="J21" i="8"/>
  <c r="I21" i="8"/>
  <c r="H21" i="8"/>
  <c r="G21" i="8"/>
  <c r="F21" i="8"/>
  <c r="E21" i="8"/>
  <c r="C21" i="8"/>
  <c r="A21" i="8"/>
  <c r="M20" i="8"/>
  <c r="L20" i="8"/>
  <c r="H20" i="8"/>
  <c r="G20" i="8"/>
  <c r="F20" i="8"/>
  <c r="E20" i="8"/>
  <c r="C20" i="8"/>
  <c r="A20" i="8"/>
  <c r="M19" i="8"/>
  <c r="L19" i="8"/>
  <c r="H19" i="8"/>
  <c r="G19" i="8"/>
  <c r="F19" i="8"/>
  <c r="E19" i="8"/>
  <c r="C19" i="8"/>
  <c r="A19" i="8"/>
  <c r="M18" i="8"/>
  <c r="L18" i="8"/>
  <c r="H18" i="8"/>
  <c r="G18" i="8"/>
  <c r="F18" i="8"/>
  <c r="E18" i="8"/>
  <c r="C18" i="8"/>
  <c r="A18" i="8"/>
  <c r="L17" i="8"/>
  <c r="H12" i="8"/>
  <c r="G12" i="8"/>
  <c r="F12" i="8"/>
  <c r="E12" i="8"/>
  <c r="C12" i="8"/>
  <c r="A12" i="8"/>
  <c r="H11" i="8"/>
  <c r="G11" i="8"/>
  <c r="F11" i="8"/>
  <c r="E11" i="8"/>
  <c r="C11" i="8"/>
  <c r="A11" i="8"/>
  <c r="M10" i="8"/>
  <c r="H10" i="8"/>
  <c r="G10" i="8"/>
  <c r="F10" i="8"/>
  <c r="E10" i="8"/>
  <c r="C10" i="8"/>
  <c r="A10" i="8"/>
  <c r="M9" i="8"/>
  <c r="L9" i="8"/>
  <c r="H9" i="8"/>
  <c r="G9" i="8"/>
  <c r="F9" i="8"/>
  <c r="E9" i="8"/>
  <c r="C9" i="8"/>
  <c r="A9" i="8"/>
  <c r="M8" i="8"/>
  <c r="H8" i="8"/>
  <c r="G8" i="8"/>
  <c r="F8" i="8"/>
  <c r="E8" i="8"/>
  <c r="C8" i="8"/>
  <c r="A8" i="8"/>
  <c r="M7" i="8"/>
  <c r="L7" i="8"/>
  <c r="H7" i="8"/>
  <c r="G7" i="8"/>
  <c r="F7" i="8"/>
  <c r="E7" i="8"/>
  <c r="C7" i="8"/>
  <c r="A7" i="8"/>
  <c r="L6" i="8"/>
  <c r="M30" i="7"/>
  <c r="K30" i="7"/>
  <c r="J30" i="7"/>
  <c r="I30" i="7"/>
  <c r="H30" i="7"/>
  <c r="G30" i="7"/>
  <c r="F30" i="7"/>
  <c r="E30" i="7"/>
  <c r="C30" i="7"/>
  <c r="A30" i="7"/>
  <c r="M29" i="7"/>
  <c r="L29" i="7"/>
  <c r="H29" i="7"/>
  <c r="G29" i="7"/>
  <c r="F29" i="7"/>
  <c r="E29" i="7"/>
  <c r="C29" i="7"/>
  <c r="A29" i="7"/>
  <c r="M28" i="7"/>
  <c r="L28" i="7"/>
  <c r="H28" i="7"/>
  <c r="G28" i="7"/>
  <c r="F28" i="7"/>
  <c r="E28" i="7"/>
  <c r="C28" i="7"/>
  <c r="A28" i="7"/>
  <c r="M27" i="7"/>
  <c r="L27" i="7"/>
  <c r="H27" i="7"/>
  <c r="G27" i="7"/>
  <c r="F27" i="7"/>
  <c r="E27" i="7"/>
  <c r="C27" i="7"/>
  <c r="A27" i="7"/>
  <c r="M26" i="7"/>
  <c r="L26" i="7"/>
  <c r="M24" i="7"/>
  <c r="K24" i="7"/>
  <c r="J24" i="7"/>
  <c r="I24" i="7"/>
  <c r="H24" i="7"/>
  <c r="G24" i="7"/>
  <c r="F24" i="7"/>
  <c r="E24" i="7"/>
  <c r="C24" i="7"/>
  <c r="A24" i="7"/>
  <c r="M23" i="7"/>
  <c r="L23" i="7"/>
  <c r="H23" i="7"/>
  <c r="G23" i="7"/>
  <c r="F23" i="7"/>
  <c r="E23" i="7"/>
  <c r="C23" i="7"/>
  <c r="A23" i="7"/>
  <c r="M22" i="7"/>
  <c r="L22" i="7"/>
  <c r="H22" i="7"/>
  <c r="G22" i="7"/>
  <c r="F22" i="7"/>
  <c r="E22" i="7"/>
  <c r="C22" i="7"/>
  <c r="A22" i="7"/>
  <c r="M21" i="7"/>
  <c r="L21" i="7"/>
  <c r="H21" i="7"/>
  <c r="G21" i="7"/>
  <c r="F21" i="7"/>
  <c r="E21" i="7"/>
  <c r="C21" i="7"/>
  <c r="A21" i="7"/>
  <c r="M20" i="7"/>
  <c r="L20" i="7"/>
  <c r="H20" i="7"/>
  <c r="G20" i="7"/>
  <c r="F20" i="7"/>
  <c r="E20" i="7"/>
  <c r="C20" i="7"/>
  <c r="A20" i="7"/>
  <c r="M19" i="7"/>
  <c r="L19" i="7"/>
  <c r="H19" i="7"/>
  <c r="G19" i="7"/>
  <c r="F19" i="7"/>
  <c r="E19" i="7"/>
  <c r="C19" i="7"/>
  <c r="A19" i="7"/>
  <c r="L18" i="7"/>
  <c r="M14" i="7"/>
  <c r="L14" i="7"/>
  <c r="H14" i="7"/>
  <c r="G14" i="7"/>
  <c r="F14" i="7"/>
  <c r="E14" i="7"/>
  <c r="C14" i="7"/>
  <c r="A14" i="7"/>
  <c r="H13" i="7"/>
  <c r="G13" i="7"/>
  <c r="F13" i="7"/>
  <c r="E13" i="7"/>
  <c r="C13" i="7"/>
  <c r="A13" i="7"/>
  <c r="H12" i="7"/>
  <c r="G12" i="7"/>
  <c r="F12" i="7"/>
  <c r="E12" i="7"/>
  <c r="C12" i="7"/>
  <c r="A12" i="7"/>
  <c r="M11" i="7"/>
  <c r="L11" i="7"/>
  <c r="H11" i="7"/>
  <c r="G11" i="7"/>
  <c r="F11" i="7"/>
  <c r="E11" i="7"/>
  <c r="C11" i="7"/>
  <c r="A11" i="7"/>
  <c r="M10" i="7"/>
  <c r="L10" i="7"/>
  <c r="H10" i="7"/>
  <c r="G10" i="7"/>
  <c r="F10" i="7"/>
  <c r="E10" i="7"/>
  <c r="C10" i="7"/>
  <c r="A10" i="7"/>
  <c r="M9" i="7"/>
  <c r="H9" i="7"/>
  <c r="G9" i="7"/>
  <c r="F9" i="7"/>
  <c r="E9" i="7"/>
  <c r="C9" i="7"/>
  <c r="A9" i="7"/>
  <c r="M8" i="7"/>
  <c r="L8" i="7"/>
  <c r="H8" i="7"/>
  <c r="G8" i="7"/>
  <c r="F8" i="7"/>
  <c r="E8" i="7"/>
  <c r="C8" i="7"/>
  <c r="A8" i="7"/>
  <c r="L7" i="7"/>
  <c r="M3" i="7"/>
  <c r="H3" i="7"/>
  <c r="G3" i="7"/>
  <c r="F3" i="7"/>
  <c r="E3" i="7"/>
  <c r="C3" i="7"/>
  <c r="A3" i="7"/>
  <c r="M29" i="6"/>
  <c r="K29" i="6"/>
  <c r="J29" i="6"/>
  <c r="I29" i="6"/>
  <c r="H29" i="6"/>
  <c r="G29" i="6"/>
  <c r="F29" i="6"/>
  <c r="E29" i="6"/>
  <c r="C29" i="6"/>
  <c r="A29" i="6"/>
  <c r="M28" i="6"/>
  <c r="L28" i="6"/>
  <c r="H28" i="6"/>
  <c r="G28" i="6"/>
  <c r="F28" i="6"/>
  <c r="E28" i="6"/>
  <c r="C28" i="6"/>
  <c r="A28" i="6"/>
  <c r="M27" i="6"/>
  <c r="L27" i="6"/>
  <c r="H27" i="6"/>
  <c r="G27" i="6"/>
  <c r="F27" i="6"/>
  <c r="E27" i="6"/>
  <c r="C27" i="6"/>
  <c r="A27" i="6"/>
  <c r="H26" i="6"/>
  <c r="G26" i="6"/>
  <c r="F26" i="6"/>
  <c r="E26" i="6"/>
  <c r="C26" i="6"/>
  <c r="A26" i="6"/>
  <c r="M25" i="6"/>
  <c r="L25" i="6"/>
  <c r="H25" i="6"/>
  <c r="G25" i="6"/>
  <c r="F25" i="6"/>
  <c r="E25" i="6"/>
  <c r="C25" i="6"/>
  <c r="A25" i="6"/>
  <c r="M24" i="6"/>
  <c r="L24" i="6"/>
  <c r="H24" i="6"/>
  <c r="G24" i="6"/>
  <c r="F24" i="6"/>
  <c r="E24" i="6"/>
  <c r="C24" i="6"/>
  <c r="A24" i="6"/>
  <c r="M22" i="6"/>
  <c r="K22" i="6"/>
  <c r="J22" i="6"/>
  <c r="I22" i="6"/>
  <c r="H22" i="6"/>
  <c r="G22" i="6"/>
  <c r="F22" i="6"/>
  <c r="E22" i="6"/>
  <c r="C22" i="6"/>
  <c r="A22" i="6"/>
  <c r="M21" i="6"/>
  <c r="L21" i="6"/>
  <c r="H21" i="6"/>
  <c r="G21" i="6"/>
  <c r="F21" i="6"/>
  <c r="E21" i="6"/>
  <c r="C21" i="6"/>
  <c r="A21" i="6"/>
  <c r="M20" i="6"/>
  <c r="L20" i="6"/>
  <c r="H20" i="6"/>
  <c r="G20" i="6"/>
  <c r="F20" i="6"/>
  <c r="E20" i="6"/>
  <c r="C20" i="6"/>
  <c r="A20" i="6"/>
  <c r="M19" i="6"/>
  <c r="L19" i="6"/>
  <c r="H19" i="6"/>
  <c r="G19" i="6"/>
  <c r="F19" i="6"/>
  <c r="E19" i="6"/>
  <c r="C19" i="6"/>
  <c r="A19" i="6"/>
  <c r="H18" i="6"/>
  <c r="G18" i="6"/>
  <c r="F18" i="6"/>
  <c r="E18" i="6"/>
  <c r="C18" i="6"/>
  <c r="A18" i="6"/>
  <c r="L17" i="6"/>
  <c r="M13" i="6"/>
  <c r="L13" i="6"/>
  <c r="H12" i="6"/>
  <c r="G12" i="6"/>
  <c r="F12" i="6"/>
  <c r="E12" i="6"/>
  <c r="C12" i="6"/>
  <c r="A12" i="6"/>
  <c r="M11" i="6"/>
  <c r="L11" i="6"/>
  <c r="H11" i="6"/>
  <c r="G11" i="6"/>
  <c r="F11" i="6"/>
  <c r="E11" i="6"/>
  <c r="C11" i="6"/>
  <c r="A11" i="6"/>
  <c r="M10" i="6"/>
  <c r="H10" i="6"/>
  <c r="G10" i="6"/>
  <c r="F10" i="6"/>
  <c r="E10" i="6"/>
  <c r="C10" i="6"/>
  <c r="A10" i="6"/>
  <c r="M9" i="6"/>
  <c r="L9" i="6"/>
  <c r="H9" i="6"/>
  <c r="G9" i="6"/>
  <c r="F9" i="6"/>
  <c r="E9" i="6"/>
  <c r="A9" i="6"/>
  <c r="M8" i="6"/>
  <c r="L8" i="6"/>
  <c r="H8" i="6"/>
  <c r="G8" i="6"/>
  <c r="F8" i="6"/>
  <c r="E8" i="6"/>
  <c r="C8" i="6"/>
  <c r="A8" i="6"/>
  <c r="L7" i="6"/>
  <c r="M27" i="5"/>
  <c r="K27" i="5"/>
  <c r="J27" i="5"/>
  <c r="I27" i="5"/>
  <c r="H27" i="5"/>
  <c r="G27" i="5"/>
  <c r="F27" i="5"/>
  <c r="E27" i="5"/>
  <c r="C27" i="5"/>
  <c r="A27" i="5"/>
  <c r="M26" i="5"/>
  <c r="L26" i="5"/>
  <c r="H26" i="5"/>
  <c r="G26" i="5"/>
  <c r="F26" i="5"/>
  <c r="E26" i="5"/>
  <c r="C26" i="5"/>
  <c r="A26" i="5"/>
  <c r="M25" i="5"/>
  <c r="L25" i="5"/>
  <c r="H25" i="5"/>
  <c r="G25" i="5"/>
  <c r="F25" i="5"/>
  <c r="E25" i="5"/>
  <c r="C25" i="5"/>
  <c r="A25" i="5"/>
  <c r="H24" i="5"/>
  <c r="G24" i="5"/>
  <c r="F24" i="5"/>
  <c r="E24" i="5"/>
  <c r="C24" i="5"/>
  <c r="A24" i="5"/>
  <c r="M23" i="5"/>
  <c r="L23" i="5"/>
  <c r="H23" i="5"/>
  <c r="G23" i="5"/>
  <c r="F23" i="5"/>
  <c r="E23" i="5"/>
  <c r="C23" i="5"/>
  <c r="M21" i="5"/>
  <c r="K21" i="5"/>
  <c r="J21" i="5"/>
  <c r="I21" i="5"/>
  <c r="H21" i="5"/>
  <c r="G21" i="5"/>
  <c r="F21" i="5"/>
  <c r="E21" i="5"/>
  <c r="C21" i="5"/>
  <c r="A21" i="5"/>
  <c r="M20" i="5"/>
  <c r="L20" i="5"/>
  <c r="H20" i="5"/>
  <c r="G20" i="5"/>
  <c r="F20" i="5"/>
  <c r="E20" i="5"/>
  <c r="C20" i="5"/>
  <c r="A20" i="5"/>
  <c r="M19" i="5"/>
  <c r="L19" i="5"/>
  <c r="H19" i="5"/>
  <c r="G19" i="5"/>
  <c r="F19" i="5"/>
  <c r="E19" i="5"/>
  <c r="C19" i="5"/>
  <c r="A19" i="5"/>
  <c r="M18" i="5"/>
  <c r="L18" i="5"/>
  <c r="H18" i="5"/>
  <c r="G18" i="5"/>
  <c r="F18" i="5"/>
  <c r="E18" i="5"/>
  <c r="C18" i="5"/>
  <c r="M17" i="5"/>
  <c r="L17" i="5"/>
  <c r="H17" i="5"/>
  <c r="G17" i="5"/>
  <c r="F17" i="5"/>
  <c r="E17" i="5"/>
  <c r="C17" i="5"/>
  <c r="A17" i="5"/>
  <c r="L16" i="5"/>
  <c r="M12" i="5"/>
  <c r="L12" i="5"/>
  <c r="H12" i="5"/>
  <c r="G12" i="5"/>
  <c r="F12" i="5"/>
  <c r="E12" i="5"/>
  <c r="C12" i="5"/>
  <c r="A12" i="5"/>
  <c r="M11" i="5"/>
  <c r="H11" i="5"/>
  <c r="G11" i="5"/>
  <c r="F11" i="5"/>
  <c r="E11" i="5"/>
  <c r="C11" i="5"/>
  <c r="A11" i="5"/>
  <c r="M10" i="5"/>
  <c r="L10" i="5"/>
  <c r="H10" i="5"/>
  <c r="G10" i="5"/>
  <c r="F10" i="5"/>
  <c r="E10" i="5"/>
  <c r="A10" i="5"/>
  <c r="M9" i="5"/>
  <c r="H9" i="5"/>
  <c r="G9" i="5"/>
  <c r="F9" i="5"/>
  <c r="E9" i="5"/>
  <c r="C9" i="5"/>
  <c r="A9" i="5"/>
  <c r="H8" i="5"/>
  <c r="G8" i="5"/>
  <c r="F8" i="5"/>
  <c r="E8" i="5"/>
  <c r="C8" i="5"/>
  <c r="A8" i="5"/>
  <c r="M7" i="5"/>
  <c r="L7" i="5"/>
  <c r="H7" i="5"/>
  <c r="G7" i="5"/>
  <c r="F7" i="5"/>
  <c r="E7" i="5"/>
  <c r="C7" i="5"/>
  <c r="A7" i="5"/>
  <c r="L6" i="5"/>
  <c r="M32" i="4"/>
  <c r="K32" i="4"/>
  <c r="J32" i="4"/>
  <c r="I32" i="4"/>
  <c r="H32" i="4"/>
  <c r="G32" i="4"/>
  <c r="F32" i="4"/>
  <c r="E32" i="4"/>
  <c r="C32" i="4"/>
  <c r="A32" i="4"/>
  <c r="M31" i="4"/>
  <c r="L31" i="4"/>
  <c r="H31" i="4"/>
  <c r="G31" i="4"/>
  <c r="F31" i="4"/>
  <c r="E31" i="4"/>
  <c r="C31" i="4"/>
  <c r="A31" i="4"/>
  <c r="M30" i="4"/>
  <c r="L30" i="4"/>
  <c r="H30" i="4"/>
  <c r="G30" i="4"/>
  <c r="F30" i="4"/>
  <c r="E30" i="4"/>
  <c r="C30" i="4"/>
  <c r="A30" i="4"/>
  <c r="M29" i="4"/>
  <c r="L29" i="4"/>
  <c r="M28" i="4"/>
  <c r="L28" i="4"/>
  <c r="H28" i="4"/>
  <c r="G28" i="4"/>
  <c r="F28" i="4"/>
  <c r="E28" i="4"/>
  <c r="C28" i="4"/>
  <c r="M27" i="4"/>
  <c r="L27" i="4"/>
  <c r="H27" i="4"/>
  <c r="G27" i="4"/>
  <c r="F27" i="4"/>
  <c r="E27" i="4"/>
  <c r="C27" i="4"/>
  <c r="A27" i="4"/>
  <c r="M25" i="4"/>
  <c r="K25" i="4"/>
  <c r="J25" i="4"/>
  <c r="I25" i="4"/>
  <c r="H25" i="4"/>
  <c r="G25" i="4"/>
  <c r="F25" i="4"/>
  <c r="E25" i="4"/>
  <c r="C25" i="4"/>
  <c r="A25" i="4"/>
  <c r="M24" i="4"/>
  <c r="L24" i="4"/>
  <c r="H24" i="4"/>
  <c r="G24" i="4"/>
  <c r="F24" i="4"/>
  <c r="E24" i="4"/>
  <c r="C24" i="4"/>
  <c r="A24" i="4"/>
  <c r="M23" i="4"/>
  <c r="L23" i="4"/>
  <c r="H23" i="4"/>
  <c r="G23" i="4"/>
  <c r="F23" i="4"/>
  <c r="E23" i="4"/>
  <c r="C23" i="4"/>
  <c r="A23" i="4"/>
  <c r="M22" i="4"/>
  <c r="L22" i="4"/>
  <c r="H22" i="4"/>
  <c r="G22" i="4"/>
  <c r="F22" i="4"/>
  <c r="E22" i="4"/>
  <c r="A22" i="4"/>
  <c r="M21" i="4"/>
  <c r="L21" i="4"/>
  <c r="H21" i="4"/>
  <c r="G21" i="4"/>
  <c r="F21" i="4"/>
  <c r="E21" i="4"/>
  <c r="A21" i="4"/>
  <c r="M20" i="4"/>
  <c r="L20" i="4"/>
  <c r="H20" i="4"/>
  <c r="G20" i="4"/>
  <c r="F20" i="4"/>
  <c r="E20" i="4"/>
  <c r="A20" i="4"/>
  <c r="L19" i="4"/>
  <c r="M15" i="4"/>
  <c r="L15" i="4"/>
  <c r="H15" i="4"/>
  <c r="G15" i="4"/>
  <c r="F15" i="4"/>
  <c r="E15" i="4"/>
  <c r="C15" i="4"/>
  <c r="A15" i="4"/>
  <c r="M14" i="4"/>
  <c r="L14" i="4"/>
  <c r="H14" i="4"/>
  <c r="G14" i="4"/>
  <c r="F14" i="4"/>
  <c r="E14" i="4"/>
  <c r="C14" i="4"/>
  <c r="A14" i="4"/>
  <c r="M12" i="4"/>
  <c r="H12" i="4"/>
  <c r="G12" i="4"/>
  <c r="F12" i="4"/>
  <c r="E12" i="4"/>
  <c r="C12" i="4"/>
  <c r="A12" i="4"/>
  <c r="M11" i="4"/>
  <c r="H11" i="4"/>
  <c r="G11" i="4"/>
  <c r="F11" i="4"/>
  <c r="E11" i="4"/>
  <c r="C11" i="4"/>
  <c r="M10" i="4"/>
  <c r="L10" i="4"/>
  <c r="H10" i="4"/>
  <c r="G10" i="4"/>
  <c r="F10" i="4"/>
  <c r="E10" i="4"/>
  <c r="C10" i="4"/>
  <c r="A10" i="4"/>
  <c r="M9" i="4"/>
  <c r="H9" i="4"/>
  <c r="G9" i="4"/>
  <c r="F9" i="4"/>
  <c r="E9" i="4"/>
  <c r="C9" i="4"/>
  <c r="A9" i="4"/>
  <c r="M8" i="4"/>
  <c r="L8" i="4"/>
  <c r="H8" i="4"/>
  <c r="G8" i="4"/>
  <c r="F8" i="4"/>
  <c r="E8" i="4"/>
  <c r="C8" i="4"/>
  <c r="A8" i="4"/>
  <c r="M7" i="4"/>
  <c r="L7" i="4"/>
  <c r="H7" i="4"/>
  <c r="G7" i="4"/>
  <c r="F7" i="4"/>
  <c r="E7" i="4"/>
  <c r="C7" i="4"/>
  <c r="A7" i="4"/>
  <c r="L6" i="4"/>
  <c r="M26" i="3"/>
  <c r="K26" i="3"/>
  <c r="J26" i="3"/>
  <c r="I26" i="3"/>
  <c r="M25" i="3"/>
  <c r="L25" i="3"/>
  <c r="M24" i="3"/>
  <c r="L24" i="3"/>
  <c r="M23" i="3"/>
  <c r="L23" i="3"/>
  <c r="M22" i="3"/>
  <c r="L22" i="3"/>
  <c r="M21" i="3"/>
  <c r="L21" i="3"/>
  <c r="M19" i="3"/>
  <c r="K19" i="3"/>
  <c r="J19" i="3"/>
  <c r="I19" i="3"/>
  <c r="M18" i="3"/>
  <c r="L18" i="3"/>
  <c r="M17" i="3"/>
  <c r="L17" i="3"/>
  <c r="M16" i="3"/>
  <c r="L16" i="3"/>
  <c r="L15" i="3"/>
  <c r="M11" i="3"/>
  <c r="L11" i="3"/>
  <c r="M10" i="3"/>
  <c r="L10" i="3"/>
  <c r="M9" i="3"/>
  <c r="M8" i="3"/>
  <c r="L8" i="3"/>
  <c r="M7" i="3"/>
  <c r="L7" i="3"/>
  <c r="L6" i="3"/>
  <c r="M28" i="2"/>
  <c r="K28" i="2"/>
  <c r="J28" i="2"/>
  <c r="I28" i="2"/>
  <c r="H28" i="2"/>
  <c r="G28" i="2"/>
  <c r="F28" i="2"/>
  <c r="E28" i="2"/>
  <c r="C28" i="2"/>
  <c r="A28" i="2"/>
  <c r="M27" i="2"/>
  <c r="L27" i="2"/>
  <c r="H27" i="2"/>
  <c r="G27" i="2"/>
  <c r="F27" i="2"/>
  <c r="E27" i="2"/>
  <c r="C27" i="2"/>
  <c r="A27" i="2"/>
  <c r="M26" i="2"/>
  <c r="L26" i="2"/>
  <c r="H26" i="2"/>
  <c r="G26" i="2"/>
  <c r="F26" i="2"/>
  <c r="E26" i="2"/>
  <c r="C26" i="2"/>
  <c r="A26" i="2"/>
  <c r="H25" i="2"/>
  <c r="G25" i="2"/>
  <c r="F25" i="2"/>
  <c r="E25" i="2"/>
  <c r="C25" i="2"/>
  <c r="A25" i="2"/>
  <c r="M24" i="2"/>
  <c r="L24" i="2"/>
  <c r="M22" i="2"/>
  <c r="K22" i="2"/>
  <c r="J22" i="2"/>
  <c r="I22" i="2"/>
  <c r="H22" i="2"/>
  <c r="G22" i="2"/>
  <c r="F22" i="2"/>
  <c r="E22" i="2"/>
  <c r="C22" i="2"/>
  <c r="A22" i="2"/>
  <c r="M21" i="2"/>
  <c r="L21" i="2"/>
  <c r="H21" i="2"/>
  <c r="G21" i="2"/>
  <c r="F21" i="2"/>
  <c r="E21" i="2"/>
  <c r="C21" i="2"/>
  <c r="A21" i="2"/>
  <c r="M20" i="2"/>
  <c r="L20" i="2"/>
  <c r="H20" i="2"/>
  <c r="G20" i="2"/>
  <c r="F20" i="2"/>
  <c r="E20" i="2"/>
  <c r="C20" i="2"/>
  <c r="A20" i="2"/>
  <c r="M19" i="2"/>
  <c r="L19" i="2"/>
  <c r="H19" i="2"/>
  <c r="G19" i="2"/>
  <c r="F19" i="2"/>
  <c r="E19" i="2"/>
  <c r="C19" i="2"/>
  <c r="A19" i="2"/>
  <c r="L18" i="2"/>
  <c r="M14" i="2"/>
  <c r="L14" i="2"/>
  <c r="H13" i="2"/>
  <c r="G13" i="2"/>
  <c r="F13" i="2"/>
  <c r="E13" i="2"/>
  <c r="C13" i="2"/>
  <c r="A13" i="2"/>
  <c r="M25" i="1"/>
  <c r="K25" i="1"/>
  <c r="J25" i="1"/>
  <c r="I25" i="1"/>
  <c r="H25" i="1"/>
  <c r="G25" i="1"/>
  <c r="F25" i="1"/>
  <c r="E25" i="1"/>
  <c r="C25" i="1"/>
  <c r="A25" i="1"/>
  <c r="M24" i="1"/>
  <c r="L24" i="1"/>
  <c r="H24" i="1"/>
  <c r="G24" i="1"/>
  <c r="F24" i="1"/>
  <c r="E24" i="1"/>
  <c r="C24" i="1"/>
  <c r="A24" i="1"/>
  <c r="M23" i="1"/>
  <c r="L23" i="1"/>
  <c r="H23" i="1"/>
  <c r="G23" i="1"/>
  <c r="F23" i="1"/>
  <c r="E23" i="1"/>
  <c r="C23" i="1"/>
  <c r="M22" i="1"/>
  <c r="L22" i="1"/>
  <c r="H22" i="1"/>
  <c r="G22" i="1"/>
  <c r="F22" i="1"/>
  <c r="E22" i="1"/>
  <c r="A22" i="1"/>
  <c r="L21" i="1"/>
  <c r="M17" i="1"/>
  <c r="K17" i="1"/>
  <c r="J17" i="1"/>
  <c r="I17" i="1"/>
  <c r="H17" i="1"/>
  <c r="G17" i="1"/>
  <c r="F17" i="1"/>
  <c r="E17" i="1"/>
  <c r="C17" i="1"/>
  <c r="A17" i="1"/>
  <c r="M15" i="1"/>
  <c r="L15" i="1"/>
  <c r="H14" i="1"/>
  <c r="G14" i="1"/>
  <c r="F14" i="1"/>
  <c r="E14" i="1"/>
  <c r="C14" i="1"/>
  <c r="A14" i="1"/>
  <c r="H13" i="1"/>
  <c r="G13" i="1"/>
  <c r="F13" i="1"/>
  <c r="E13" i="1"/>
  <c r="C13" i="1"/>
  <c r="A13" i="1"/>
  <c r="H10" i="1"/>
  <c r="G10" i="1"/>
  <c r="F10" i="1"/>
  <c r="E10" i="1"/>
  <c r="C10" i="1"/>
  <c r="M9" i="1"/>
  <c r="L9" i="1"/>
  <c r="H9" i="1"/>
  <c r="G9" i="1"/>
  <c r="F9" i="1"/>
  <c r="E9" i="1"/>
  <c r="C9" i="1"/>
  <c r="H8" i="1"/>
  <c r="G8" i="1"/>
  <c r="F8" i="1"/>
  <c r="E8" i="1"/>
  <c r="C8" i="1"/>
  <c r="A8" i="1"/>
  <c r="M7" i="1"/>
  <c r="L7" i="1"/>
  <c r="H7" i="1"/>
  <c r="G7" i="1"/>
  <c r="F7" i="1"/>
  <c r="E7" i="1"/>
  <c r="C7" i="1"/>
  <c r="A7" i="1"/>
  <c r="L6" i="1"/>
  <c r="M20" i="15" l="1"/>
  <c r="H22" i="14"/>
  <c r="L27" i="14"/>
  <c r="L21" i="12"/>
  <c r="L26" i="12"/>
  <c r="L23" i="11"/>
  <c r="F23" i="2"/>
  <c r="F25" i="7"/>
  <c r="E23" i="9"/>
  <c r="G23" i="9"/>
  <c r="F25" i="13"/>
  <c r="E22" i="8"/>
  <c r="H25" i="13"/>
  <c r="F22" i="14"/>
  <c r="E23" i="2"/>
  <c r="H23" i="2"/>
  <c r="H23" i="9"/>
  <c r="E22" i="12"/>
  <c r="H25" i="7"/>
  <c r="G22" i="8"/>
  <c r="H22" i="8"/>
  <c r="F22" i="12"/>
  <c r="G22" i="12"/>
  <c r="H22" i="12"/>
  <c r="E25" i="13"/>
  <c r="H20" i="15"/>
  <c r="E25" i="7"/>
  <c r="G25" i="13"/>
  <c r="E22" i="14"/>
  <c r="G23" i="2"/>
  <c r="L22" i="6"/>
  <c r="F22" i="8"/>
  <c r="G22" i="14"/>
  <c r="F23" i="9"/>
  <c r="L30" i="13"/>
  <c r="L22" i="9"/>
  <c r="L29" i="6"/>
  <c r="L21" i="5"/>
  <c r="L25" i="4"/>
  <c r="G25" i="7"/>
  <c r="M23" i="9"/>
  <c r="F26" i="1"/>
  <c r="M24" i="11"/>
  <c r="E23" i="6"/>
  <c r="G23" i="6"/>
  <c r="E26" i="1"/>
  <c r="F26" i="4"/>
  <c r="F22" i="5"/>
  <c r="M22" i="5"/>
  <c r="G24" i="11"/>
  <c r="H26" i="1"/>
  <c r="M20" i="3"/>
  <c r="E22" i="5"/>
  <c r="M23" i="2"/>
  <c r="L26" i="3"/>
  <c r="E26" i="4"/>
  <c r="M26" i="4"/>
  <c r="H23" i="6"/>
  <c r="M23" i="6"/>
  <c r="L30" i="7"/>
  <c r="M22" i="8"/>
  <c r="F24" i="11"/>
  <c r="L24" i="13"/>
  <c r="L19" i="15"/>
  <c r="L17" i="1"/>
  <c r="M26" i="1"/>
  <c r="L28" i="2"/>
  <c r="L19" i="3"/>
  <c r="G26" i="4"/>
  <c r="H26" i="4"/>
  <c r="G22" i="5"/>
  <c r="L25" i="1"/>
  <c r="G26" i="1"/>
  <c r="L22" i="2"/>
  <c r="L32" i="4"/>
  <c r="H22" i="5"/>
  <c r="L27" i="5"/>
  <c r="M25" i="7"/>
  <c r="L21" i="8"/>
  <c r="E24" i="11"/>
  <c r="E20" i="15"/>
  <c r="G20" i="15"/>
  <c r="F20" i="15"/>
  <c r="F23" i="6"/>
  <c r="H24" i="11"/>
  <c r="L30" i="11"/>
  <c r="L24" i="7"/>
  <c r="M22" i="12"/>
  <c r="M25" i="13"/>
  <c r="L21" i="14"/>
  <c r="M22" i="14"/>
</calcChain>
</file>

<file path=xl/sharedStrings.xml><?xml version="1.0" encoding="utf-8"?>
<sst xmlns="http://schemas.openxmlformats.org/spreadsheetml/2006/main" count="703" uniqueCount="138">
  <si>
    <t>1 savaitė</t>
  </si>
  <si>
    <t>Pirmadienis</t>
  </si>
  <si>
    <t>100g</t>
  </si>
  <si>
    <t>Patiekalo pavadinimas</t>
  </si>
  <si>
    <t>Rp. Nr.</t>
  </si>
  <si>
    <t>Išeiga</t>
  </si>
  <si>
    <t>Gr.</t>
  </si>
  <si>
    <t>Patiekalo maistinė vertė, g</t>
  </si>
  <si>
    <t>Energinė vertė, kcal</t>
  </si>
  <si>
    <t>Patiekalų kainos, EUR</t>
  </si>
  <si>
    <t>baltymai,g</t>
  </si>
  <si>
    <t>riebalai, g</t>
  </si>
  <si>
    <t>angliavande- niai, g</t>
  </si>
  <si>
    <t>angliavandeniai, g</t>
  </si>
  <si>
    <t>4Pa</t>
  </si>
  <si>
    <t>Iš viso:</t>
  </si>
  <si>
    <t>1Sr</t>
  </si>
  <si>
    <t>7Pr</t>
  </si>
  <si>
    <t>6Gar</t>
  </si>
  <si>
    <t>25Va</t>
  </si>
  <si>
    <t>18Sa</t>
  </si>
  <si>
    <t>5Sa</t>
  </si>
  <si>
    <t>4Sa</t>
  </si>
  <si>
    <t>2Pr</t>
  </si>
  <si>
    <t>Pavakariai 15:30</t>
  </si>
  <si>
    <t>1Pav</t>
  </si>
  <si>
    <t>37.1/4.9/28</t>
  </si>
  <si>
    <t>Arbatžolių arbata</t>
  </si>
  <si>
    <t>1G</t>
  </si>
  <si>
    <t>1Gar</t>
  </si>
  <si>
    <t>Antradienis</t>
  </si>
  <si>
    <t>32Sr</t>
  </si>
  <si>
    <t>38A</t>
  </si>
  <si>
    <t>3Pa</t>
  </si>
  <si>
    <t>21Sa</t>
  </si>
  <si>
    <t>13Pav</t>
  </si>
  <si>
    <t>28Va</t>
  </si>
  <si>
    <t>18Pr</t>
  </si>
  <si>
    <t>Trečiadienis</t>
  </si>
  <si>
    <t>8Pr</t>
  </si>
  <si>
    <t>2G</t>
  </si>
  <si>
    <t>28Sr</t>
  </si>
  <si>
    <t>130A</t>
  </si>
  <si>
    <t>4Gar</t>
  </si>
  <si>
    <t>30Sa</t>
  </si>
  <si>
    <t>18Sr</t>
  </si>
  <si>
    <t>10Va</t>
  </si>
  <si>
    <t>1Pa</t>
  </si>
  <si>
    <t>Ketvirtadienis</t>
  </si>
  <si>
    <t>5Sr</t>
  </si>
  <si>
    <t>30A</t>
  </si>
  <si>
    <t>7Gar</t>
  </si>
  <si>
    <t>7Sa</t>
  </si>
  <si>
    <t>26Va</t>
  </si>
  <si>
    <t>4G</t>
  </si>
  <si>
    <t>Penktadienis</t>
  </si>
  <si>
    <t>13Sr</t>
  </si>
  <si>
    <t>6Pr</t>
  </si>
  <si>
    <t>5A</t>
  </si>
  <si>
    <t>140/40</t>
  </si>
  <si>
    <t>3Sa</t>
  </si>
  <si>
    <t>21Sr</t>
  </si>
  <si>
    <t>13Va</t>
  </si>
  <si>
    <t>2 savaitė</t>
  </si>
  <si>
    <t>38Sr</t>
  </si>
  <si>
    <t>9Pr</t>
  </si>
  <si>
    <t>16A</t>
  </si>
  <si>
    <t>5Gar</t>
  </si>
  <si>
    <t>33Sa</t>
  </si>
  <si>
    <t>6Va</t>
  </si>
  <si>
    <t>5Pr</t>
  </si>
  <si>
    <t>35-1Sr</t>
  </si>
  <si>
    <t>29Va</t>
  </si>
  <si>
    <t>31Pr</t>
  </si>
  <si>
    <t>52A</t>
  </si>
  <si>
    <t>8Pa</t>
  </si>
  <si>
    <t>33Sr</t>
  </si>
  <si>
    <t>14A</t>
  </si>
  <si>
    <t>24va</t>
  </si>
  <si>
    <t>2savaitė</t>
  </si>
  <si>
    <t>6Sr</t>
  </si>
  <si>
    <t>27A</t>
  </si>
  <si>
    <t>2Gar</t>
  </si>
  <si>
    <t>28Sa</t>
  </si>
  <si>
    <t>20Pr</t>
  </si>
  <si>
    <t>33.5/5/1.5</t>
  </si>
  <si>
    <t>31va</t>
  </si>
  <si>
    <t>36A</t>
  </si>
  <si>
    <t>10Gar</t>
  </si>
  <si>
    <t>8Pav</t>
  </si>
  <si>
    <t>18/2</t>
  </si>
  <si>
    <t>3 savaitė</t>
  </si>
  <si>
    <t>25-1Sr</t>
  </si>
  <si>
    <t>41A</t>
  </si>
  <si>
    <t>107/63</t>
  </si>
  <si>
    <t>39/3.5/7.5</t>
  </si>
  <si>
    <t>39/3.5/7.6</t>
  </si>
  <si>
    <t>11Va</t>
  </si>
  <si>
    <t>34Sr</t>
  </si>
  <si>
    <t>4A</t>
  </si>
  <si>
    <t>11Gar</t>
  </si>
  <si>
    <t>16Sr</t>
  </si>
  <si>
    <t>32Va</t>
  </si>
  <si>
    <t>23Sr</t>
  </si>
  <si>
    <t>43A</t>
  </si>
  <si>
    <t>26Sa</t>
  </si>
  <si>
    <t>1Va</t>
  </si>
  <si>
    <t>7Pa</t>
  </si>
  <si>
    <t>15Sr</t>
  </si>
  <si>
    <t>8A</t>
  </si>
  <si>
    <t>17Sr</t>
  </si>
  <si>
    <t>4Va</t>
  </si>
  <si>
    <t>7-1Sr</t>
  </si>
  <si>
    <t>44A</t>
  </si>
  <si>
    <t>34Sa</t>
  </si>
  <si>
    <t>8-1Sr</t>
  </si>
  <si>
    <t>Virti makaronai(tausojantis)</t>
  </si>
  <si>
    <t>Burokėlių salotos su linų sėmenimis(tausojantis)</t>
  </si>
  <si>
    <t>Pieniška miežinių kruopų sriuba (tausojantis)</t>
  </si>
  <si>
    <t>Troškinta kalakutiena (tausojantis)</t>
  </si>
  <si>
    <t>Žuvies file maltinis (tausojantis)</t>
  </si>
  <si>
    <t>Vištienos maltinukas (tausojantis)</t>
  </si>
  <si>
    <t>Troškinta paukštiena (tausojantis)</t>
  </si>
  <si>
    <t>Burokėlių salotos su žirneliais (tausojantis)</t>
  </si>
  <si>
    <t>Kapotos vištienos kepinukas (tausojantis)</t>
  </si>
  <si>
    <t>Varškės apkepas (tausojantis)</t>
  </si>
  <si>
    <t>115/35</t>
  </si>
  <si>
    <t>Kiaulienos-jautienos padažas (tausojantis)</t>
  </si>
  <si>
    <t xml:space="preserve">Pietūs </t>
  </si>
  <si>
    <t>Vaisiai</t>
  </si>
  <si>
    <t xml:space="preserve">Varškės apkepas su aguonomis </t>
  </si>
  <si>
    <t>Skrebučiai</t>
  </si>
  <si>
    <t>Daržovių salotos</t>
  </si>
  <si>
    <t>Pjaustytos daržovės</t>
  </si>
  <si>
    <t>57A</t>
  </si>
  <si>
    <t>47A</t>
  </si>
  <si>
    <t>Fermentinis sūris tarkuotas</t>
  </si>
  <si>
    <t>Vištienos maltinukas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</si>
</sst>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sz val="10"/>
      <name val="Arial"/>
      <family val="2"/>
      <charset val="186"/>
    </font>
    <font>
      <sz val="11"/>
      <name val="Calibri"/>
      <family val="2"/>
      <charset val="186"/>
      <scheme val="minor"/>
    </font>
    <font>
      <b/>
      <sz val="11"/>
      <color rgb="FFFF0000"/>
      <name val="Calibri"/>
      <family val="2"/>
      <charset val="186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3" fillId="0" borderId="0"/>
    <xf numFmtId="0" fontId="3" fillId="0" borderId="0"/>
    <xf numFmtId="0" fontId="8" fillId="0" borderId="0"/>
    <xf numFmtId="0" fontId="11" fillId="0" borderId="0"/>
    <xf numFmtId="0" fontId="8" fillId="0" borderId="0"/>
  </cellStyleXfs>
  <cellXfs count="184">
    <xf numFmtId="0" fontId="0" fillId="0" borderId="0" xfId="0"/>
    <xf numFmtId="0" fontId="4" fillId="0" borderId="0" xfId="1" applyFont="1" applyFill="1"/>
    <xf numFmtId="0" fontId="3" fillId="2" borderId="0" xfId="1" applyFill="1" applyAlignment="1">
      <alignment horizontal="center"/>
    </xf>
    <xf numFmtId="0" fontId="3" fillId="0" borderId="0" xfId="1" applyFill="1"/>
    <xf numFmtId="0" fontId="6" fillId="0" borderId="6" xfId="1" applyFont="1" applyFill="1" applyBorder="1" applyAlignment="1">
      <alignment horizontal="center" vertical="center" wrapText="1"/>
    </xf>
    <xf numFmtId="0" fontId="3" fillId="0" borderId="6" xfId="1" applyFill="1" applyBorder="1" applyAlignment="1">
      <alignment wrapText="1"/>
    </xf>
    <xf numFmtId="0" fontId="4" fillId="2" borderId="6" xfId="1" applyFont="1" applyFill="1" applyBorder="1" applyAlignment="1">
      <alignment horizontal="center"/>
    </xf>
    <xf numFmtId="0" fontId="3" fillId="0" borderId="6" xfId="1" applyFill="1" applyBorder="1" applyAlignment="1">
      <alignment horizontal="right"/>
    </xf>
    <xf numFmtId="0" fontId="3" fillId="0" borderId="6" xfId="1" applyFill="1" applyBorder="1"/>
    <xf numFmtId="2" fontId="3" fillId="0" borderId="6" xfId="1" applyNumberFormat="1" applyFill="1" applyBorder="1"/>
    <xf numFmtId="164" fontId="3" fillId="0" borderId="6" xfId="1" applyNumberFormat="1" applyFill="1" applyBorder="1"/>
    <xf numFmtId="1" fontId="3" fillId="0" borderId="6" xfId="1" applyNumberFormat="1" applyFill="1" applyBorder="1"/>
    <xf numFmtId="2" fontId="5" fillId="0" borderId="6" xfId="1" applyNumberFormat="1" applyFont="1" applyFill="1" applyBorder="1"/>
    <xf numFmtId="0" fontId="5" fillId="0" borderId="0" xfId="1" applyFont="1" applyFill="1"/>
    <xf numFmtId="164" fontId="3" fillId="0" borderId="7" xfId="1" applyNumberFormat="1" applyFill="1" applyBorder="1"/>
    <xf numFmtId="0" fontId="3" fillId="0" borderId="7" xfId="1" applyFill="1" applyBorder="1"/>
    <xf numFmtId="2" fontId="6" fillId="0" borderId="6" xfId="1" applyNumberFormat="1" applyFont="1" applyFill="1" applyBorder="1"/>
    <xf numFmtId="164" fontId="6" fillId="0" borderId="6" xfId="1" applyNumberFormat="1" applyFont="1" applyFill="1" applyBorder="1"/>
    <xf numFmtId="0" fontId="6" fillId="0" borderId="6" xfId="1" applyFont="1" applyFill="1" applyBorder="1"/>
    <xf numFmtId="0" fontId="6" fillId="0" borderId="0" xfId="1" applyFont="1" applyFill="1" applyBorder="1" applyAlignment="1">
      <alignment horizontal="right"/>
    </xf>
    <xf numFmtId="0" fontId="6" fillId="2" borderId="0" xfId="1" applyFont="1" applyFill="1" applyBorder="1" applyAlignment="1">
      <alignment horizontal="center"/>
    </xf>
    <xf numFmtId="164" fontId="6" fillId="0" borderId="0" xfId="1" applyNumberFormat="1" applyFont="1" applyFill="1" applyBorder="1"/>
    <xf numFmtId="1" fontId="6" fillId="0" borderId="0" xfId="1" applyNumberFormat="1" applyFont="1" applyFill="1" applyBorder="1"/>
    <xf numFmtId="2" fontId="3" fillId="0" borderId="0" xfId="1" applyNumberFormat="1" applyFill="1" applyAlignment="1"/>
    <xf numFmtId="0" fontId="3" fillId="0" borderId="0" xfId="1" applyFill="1" applyAlignment="1"/>
    <xf numFmtId="2" fontId="3" fillId="0" borderId="0" xfId="1" applyNumberFormat="1" applyFill="1"/>
    <xf numFmtId="164" fontId="8" fillId="0" borderId="6" xfId="1" applyNumberFormat="1" applyFont="1" applyFill="1" applyBorder="1"/>
    <xf numFmtId="0" fontId="9" fillId="0" borderId="6" xfId="1" applyFont="1" applyFill="1" applyBorder="1" applyAlignment="1">
      <alignment wrapText="1"/>
    </xf>
    <xf numFmtId="0" fontId="9" fillId="0" borderId="6" xfId="1" applyFont="1" applyFill="1" applyBorder="1" applyAlignment="1">
      <alignment horizontal="right"/>
    </xf>
    <xf numFmtId="0" fontId="9" fillId="0" borderId="6" xfId="1" applyFont="1" applyFill="1" applyBorder="1"/>
    <xf numFmtId="2" fontId="9" fillId="0" borderId="6" xfId="1" applyNumberFormat="1" applyFont="1" applyFill="1" applyBorder="1"/>
    <xf numFmtId="0" fontId="9" fillId="0" borderId="6" xfId="1" applyFont="1" applyFill="1" applyBorder="1" applyAlignment="1">
      <alignment horizontal="left" wrapText="1"/>
    </xf>
    <xf numFmtId="49" fontId="8" fillId="2" borderId="6" xfId="0" applyNumberFormat="1" applyFont="1" applyFill="1" applyBorder="1" applyAlignment="1">
      <alignment horizontal="center" vertical="center"/>
    </xf>
    <xf numFmtId="0" fontId="9" fillId="0" borderId="6" xfId="1" applyFont="1" applyFill="1" applyBorder="1" applyAlignment="1">
      <alignment horizontal="right" vertical="center"/>
    </xf>
    <xf numFmtId="2" fontId="9" fillId="0" borderId="6" xfId="1" applyNumberFormat="1" applyFont="1" applyFill="1" applyBorder="1" applyAlignment="1">
      <alignment horizontal="right" vertical="center"/>
    </xf>
    <xf numFmtId="0" fontId="3" fillId="0" borderId="6" xfId="1" applyFont="1" applyFill="1" applyBorder="1"/>
    <xf numFmtId="0" fontId="5" fillId="2" borderId="6" xfId="1" applyFont="1" applyFill="1" applyBorder="1" applyAlignment="1">
      <alignment horizontal="center"/>
    </xf>
    <xf numFmtId="0" fontId="3" fillId="0" borderId="0" xfId="1" applyFont="1" applyFill="1"/>
    <xf numFmtId="0" fontId="3" fillId="2" borderId="6" xfId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 wrapText="1"/>
    </xf>
    <xf numFmtId="0" fontId="5" fillId="0" borderId="6" xfId="1" applyFont="1" applyFill="1" applyBorder="1" applyAlignment="1">
      <alignment wrapText="1"/>
    </xf>
    <xf numFmtId="0" fontId="3" fillId="2" borderId="6" xfId="1" applyFill="1" applyBorder="1" applyAlignment="1">
      <alignment horizontal="center" wrapText="1"/>
    </xf>
    <xf numFmtId="0" fontId="6" fillId="0" borderId="5" xfId="1" applyFont="1" applyFill="1" applyBorder="1" applyAlignment="1">
      <alignment horizontal="right" wrapText="1"/>
    </xf>
    <xf numFmtId="2" fontId="6" fillId="0" borderId="6" xfId="1" applyNumberFormat="1" applyFont="1" applyFill="1" applyBorder="1" applyAlignment="1">
      <alignment wrapText="1"/>
    </xf>
    <xf numFmtId="0" fontId="3" fillId="0" borderId="0" xfId="1" applyFill="1" applyAlignment="1">
      <alignment wrapText="1"/>
    </xf>
    <xf numFmtId="0" fontId="3" fillId="0" borderId="6" xfId="1" applyFont="1" applyFill="1" applyBorder="1" applyAlignment="1">
      <alignment wrapText="1"/>
    </xf>
    <xf numFmtId="2" fontId="3" fillId="0" borderId="6" xfId="1" applyNumberFormat="1" applyFill="1" applyBorder="1" applyAlignment="1">
      <alignment wrapText="1"/>
    </xf>
    <xf numFmtId="0" fontId="3" fillId="2" borderId="6" xfId="1" applyFont="1" applyFill="1" applyBorder="1" applyAlignment="1">
      <alignment horizontal="center" wrapText="1"/>
    </xf>
    <xf numFmtId="0" fontId="5" fillId="2" borderId="0" xfId="1" applyFont="1" applyFill="1" applyAlignment="1">
      <alignment horizontal="center"/>
    </xf>
    <xf numFmtId="0" fontId="10" fillId="0" borderId="0" xfId="1" applyFont="1" applyFill="1"/>
    <xf numFmtId="0" fontId="9" fillId="2" borderId="6" xfId="1" applyFont="1" applyFill="1" applyBorder="1" applyAlignment="1">
      <alignment horizontal="center"/>
    </xf>
    <xf numFmtId="0" fontId="3" fillId="0" borderId="6" xfId="1" applyFont="1" applyFill="1" applyBorder="1" applyAlignment="1">
      <alignment horizontal="right"/>
    </xf>
    <xf numFmtId="0" fontId="3" fillId="0" borderId="6" xfId="1" applyFont="1" applyFill="1" applyBorder="1" applyAlignment="1">
      <alignment horizontal="left" wrapText="1"/>
    </xf>
    <xf numFmtId="2" fontId="5" fillId="0" borderId="6" xfId="1" applyNumberFormat="1" applyFont="1" applyFill="1" applyBorder="1" applyAlignment="1">
      <alignment wrapText="1"/>
    </xf>
    <xf numFmtId="0" fontId="3" fillId="0" borderId="0" xfId="1" applyFill="1" applyBorder="1"/>
    <xf numFmtId="1" fontId="3" fillId="0" borderId="0" xfId="1" applyNumberFormat="1" applyFill="1" applyBorder="1"/>
    <xf numFmtId="49" fontId="8" fillId="0" borderId="6" xfId="0" applyNumberFormat="1" applyFont="1" applyBorder="1" applyAlignment="1">
      <alignment horizontal="right"/>
    </xf>
    <xf numFmtId="49" fontId="8" fillId="0" borderId="6" xfId="0" applyNumberFormat="1" applyFont="1" applyBorder="1" applyAlignment="1">
      <alignment vertical="center"/>
    </xf>
    <xf numFmtId="0" fontId="3" fillId="0" borderId="6" xfId="1" applyFont="1" applyFill="1" applyBorder="1" applyAlignment="1">
      <alignment horizontal="right" wrapText="1"/>
    </xf>
    <xf numFmtId="0" fontId="9" fillId="0" borderId="6" xfId="1" applyFont="1" applyFill="1" applyBorder="1" applyAlignment="1">
      <alignment horizontal="right" wrapText="1"/>
    </xf>
    <xf numFmtId="0" fontId="3" fillId="0" borderId="6" xfId="1" applyFont="1" applyFill="1" applyBorder="1" applyAlignment="1"/>
    <xf numFmtId="0" fontId="9" fillId="0" borderId="6" xfId="1" applyFont="1" applyFill="1" applyBorder="1" applyAlignment="1"/>
    <xf numFmtId="49" fontId="8" fillId="0" borderId="6" xfId="0" applyNumberFormat="1" applyFont="1" applyBorder="1" applyAlignment="1">
      <alignment horizontal="left"/>
    </xf>
    <xf numFmtId="0" fontId="9" fillId="0" borderId="6" xfId="1" applyFont="1" applyFill="1" applyBorder="1" applyAlignment="1">
      <alignment vertical="center"/>
    </xf>
    <xf numFmtId="2" fontId="9" fillId="0" borderId="6" xfId="1" applyNumberFormat="1" applyFont="1" applyFill="1" applyBorder="1" applyAlignment="1">
      <alignment vertical="center"/>
    </xf>
    <xf numFmtId="2" fontId="3" fillId="0" borderId="0" xfId="1" applyNumberFormat="1" applyFill="1" applyAlignment="1">
      <alignment wrapText="1"/>
    </xf>
    <xf numFmtId="0" fontId="3" fillId="0" borderId="6" xfId="1" applyFill="1" applyBorder="1" applyAlignment="1">
      <alignment vertical="center" wrapText="1"/>
    </xf>
    <xf numFmtId="2" fontId="3" fillId="0" borderId="6" xfId="1" applyNumberFormat="1" applyFill="1" applyBorder="1" applyAlignment="1">
      <alignment vertical="center" wrapText="1"/>
    </xf>
    <xf numFmtId="0" fontId="3" fillId="2" borderId="6" xfId="1" applyFont="1" applyFill="1" applyBorder="1" applyAlignment="1">
      <alignment horizontal="center" vertical="center"/>
    </xf>
    <xf numFmtId="0" fontId="3" fillId="0" borderId="6" xfId="1" applyFill="1" applyBorder="1" applyAlignment="1"/>
    <xf numFmtId="2" fontId="3" fillId="0" borderId="6" xfId="1" applyNumberFormat="1" applyFill="1" applyBorder="1" applyAlignment="1"/>
    <xf numFmtId="2" fontId="5" fillId="0" borderId="6" xfId="1" applyNumberFormat="1" applyFont="1" applyFill="1" applyBorder="1" applyAlignment="1"/>
    <xf numFmtId="0" fontId="3" fillId="2" borderId="6" xfId="1" applyFill="1" applyBorder="1" applyAlignment="1">
      <alignment horizontal="center"/>
    </xf>
    <xf numFmtId="0" fontId="3" fillId="0" borderId="0" xfId="2" applyFont="1" applyFill="1"/>
    <xf numFmtId="0" fontId="3" fillId="2" borderId="0" xfId="2" applyFill="1" applyAlignment="1">
      <alignment horizontal="center"/>
    </xf>
    <xf numFmtId="0" fontId="3" fillId="0" borderId="0" xfId="2" applyFill="1"/>
    <xf numFmtId="0" fontId="6" fillId="0" borderId="6" xfId="2" applyFont="1" applyFill="1" applyBorder="1" applyAlignment="1">
      <alignment horizontal="center" vertical="center" wrapText="1"/>
    </xf>
    <xf numFmtId="0" fontId="3" fillId="0" borderId="6" xfId="2" applyFill="1" applyBorder="1" applyAlignment="1">
      <alignment wrapText="1"/>
    </xf>
    <xf numFmtId="0" fontId="3" fillId="0" borderId="6" xfId="2" applyFill="1" applyBorder="1"/>
    <xf numFmtId="2" fontId="3" fillId="0" borderId="6" xfId="2" applyNumberFormat="1" applyFill="1" applyBorder="1"/>
    <xf numFmtId="2" fontId="5" fillId="0" borderId="6" xfId="2" applyNumberFormat="1" applyFont="1" applyFill="1" applyBorder="1"/>
    <xf numFmtId="2" fontId="6" fillId="0" borderId="6" xfId="2" applyNumberFormat="1" applyFont="1" applyFill="1" applyBorder="1"/>
    <xf numFmtId="0" fontId="6" fillId="0" borderId="0" xfId="2" applyFont="1" applyFill="1" applyBorder="1" applyAlignment="1">
      <alignment horizontal="right"/>
    </xf>
    <xf numFmtId="0" fontId="6" fillId="2" borderId="0" xfId="2" applyFont="1" applyFill="1" applyBorder="1" applyAlignment="1">
      <alignment horizontal="center"/>
    </xf>
    <xf numFmtId="164" fontId="6" fillId="0" borderId="0" xfId="2" applyNumberFormat="1" applyFont="1" applyFill="1" applyBorder="1"/>
    <xf numFmtId="1" fontId="6" fillId="0" borderId="0" xfId="2" applyNumberFormat="1" applyFont="1" applyFill="1" applyBorder="1"/>
    <xf numFmtId="2" fontId="3" fillId="0" borderId="0" xfId="2" applyNumberFormat="1" applyFill="1" applyAlignment="1"/>
    <xf numFmtId="0" fontId="3" fillId="0" borderId="0" xfId="2" applyFill="1" applyAlignment="1"/>
    <xf numFmtId="2" fontId="3" fillId="0" borderId="0" xfId="2" applyNumberFormat="1" applyFill="1"/>
    <xf numFmtId="164" fontId="8" fillId="0" borderId="6" xfId="2" applyNumberFormat="1" applyFont="1" applyFill="1" applyBorder="1"/>
    <xf numFmtId="1" fontId="3" fillId="0" borderId="6" xfId="2" applyNumberFormat="1" applyFill="1" applyBorder="1"/>
    <xf numFmtId="0" fontId="3" fillId="2" borderId="6" xfId="2" applyFont="1" applyFill="1" applyBorder="1" applyAlignment="1">
      <alignment horizontal="center"/>
    </xf>
    <xf numFmtId="0" fontId="9" fillId="0" borderId="6" xfId="2" applyFont="1" applyFill="1" applyBorder="1" applyAlignment="1">
      <alignment horizontal="right"/>
    </xf>
    <xf numFmtId="0" fontId="9" fillId="0" borderId="6" xfId="2" applyFont="1" applyFill="1" applyBorder="1"/>
    <xf numFmtId="49" fontId="8" fillId="2" borderId="6" xfId="3" applyNumberFormat="1" applyFont="1" applyFill="1" applyBorder="1" applyAlignment="1">
      <alignment horizontal="center" vertical="center"/>
    </xf>
    <xf numFmtId="164" fontId="3" fillId="0" borderId="6" xfId="2" applyNumberFormat="1" applyFill="1" applyBorder="1"/>
    <xf numFmtId="0" fontId="5" fillId="0" borderId="0" xfId="2" applyFont="1" applyFill="1"/>
    <xf numFmtId="0" fontId="3" fillId="0" borderId="6" xfId="2" applyFont="1" applyFill="1" applyBorder="1" applyAlignment="1"/>
    <xf numFmtId="0" fontId="3" fillId="0" borderId="6" xfId="2" applyFont="1" applyFill="1" applyBorder="1" applyAlignment="1">
      <alignment wrapText="1"/>
    </xf>
    <xf numFmtId="0" fontId="9" fillId="0" borderId="6" xfId="2" applyFont="1" applyFill="1" applyBorder="1" applyAlignment="1">
      <alignment wrapText="1"/>
    </xf>
    <xf numFmtId="0" fontId="9" fillId="2" borderId="6" xfId="2" applyFont="1" applyFill="1" applyBorder="1" applyAlignment="1">
      <alignment horizontal="center" wrapText="1"/>
    </xf>
    <xf numFmtId="0" fontId="5" fillId="0" borderId="6" xfId="2" applyFont="1" applyFill="1" applyBorder="1" applyAlignment="1">
      <alignment wrapText="1"/>
    </xf>
    <xf numFmtId="0" fontId="3" fillId="2" borderId="6" xfId="2" applyFill="1" applyBorder="1" applyAlignment="1">
      <alignment horizontal="center" wrapText="1"/>
    </xf>
    <xf numFmtId="0" fontId="6" fillId="0" borderId="5" xfId="2" applyFont="1" applyFill="1" applyBorder="1" applyAlignment="1">
      <alignment horizontal="right" wrapText="1"/>
    </xf>
    <xf numFmtId="2" fontId="6" fillId="0" borderId="6" xfId="2" applyNumberFormat="1" applyFont="1" applyFill="1" applyBorder="1" applyAlignment="1">
      <alignment wrapText="1"/>
    </xf>
    <xf numFmtId="0" fontId="3" fillId="0" borderId="0" xfId="2" applyFont="1" applyFill="1" applyAlignment="1">
      <alignment wrapText="1"/>
    </xf>
    <xf numFmtId="0" fontId="3" fillId="2" borderId="0" xfId="2" applyFill="1" applyAlignment="1">
      <alignment horizontal="center" wrapText="1"/>
    </xf>
    <xf numFmtId="0" fontId="3" fillId="0" borderId="0" xfId="2" applyFill="1" applyAlignment="1">
      <alignment wrapText="1"/>
    </xf>
    <xf numFmtId="0" fontId="5" fillId="2" borderId="0" xfId="2" applyFont="1" applyFill="1" applyAlignment="1">
      <alignment horizontal="center"/>
    </xf>
    <xf numFmtId="0" fontId="10" fillId="0" borderId="0" xfId="2" applyFont="1" applyFill="1"/>
    <xf numFmtId="49" fontId="8" fillId="2" borderId="6" xfId="4" applyNumberFormat="1" applyFont="1" applyFill="1" applyBorder="1" applyAlignment="1">
      <alignment horizontal="center" vertical="center"/>
    </xf>
    <xf numFmtId="0" fontId="9" fillId="0" borderId="6" xfId="2" applyFont="1" applyFill="1" applyBorder="1" applyAlignment="1">
      <alignment horizontal="right" vertical="center"/>
    </xf>
    <xf numFmtId="2" fontId="3" fillId="0" borderId="6" xfId="1" applyNumberFormat="1" applyFill="1" applyBorder="1" applyAlignment="1">
      <alignment horizontal="right" vertical="center"/>
    </xf>
    <xf numFmtId="0" fontId="2" fillId="0" borderId="6" xfId="1" applyFont="1" applyFill="1" applyBorder="1" applyAlignment="1">
      <alignment wrapText="1"/>
    </xf>
    <xf numFmtId="0" fontId="2" fillId="2" borderId="6" xfId="1" applyFont="1" applyFill="1" applyBorder="1" applyAlignment="1">
      <alignment horizontal="center"/>
    </xf>
    <xf numFmtId="0" fontId="2" fillId="0" borderId="6" xfId="1" applyFont="1" applyFill="1" applyBorder="1" applyAlignment="1">
      <alignment horizontal="left" wrapText="1"/>
    </xf>
    <xf numFmtId="0" fontId="2" fillId="0" borderId="6" xfId="1" applyFont="1" applyFill="1" applyBorder="1" applyAlignment="1">
      <alignment horizontal="right" wrapText="1"/>
    </xf>
    <xf numFmtId="0" fontId="9" fillId="0" borderId="3" xfId="1" applyFont="1" applyFill="1" applyBorder="1" applyAlignment="1">
      <alignment wrapText="1"/>
    </xf>
    <xf numFmtId="49" fontId="8" fillId="2" borderId="4" xfId="0" applyNumberFormat="1" applyFont="1" applyFill="1" applyBorder="1" applyAlignment="1">
      <alignment horizontal="center" vertical="center"/>
    </xf>
    <xf numFmtId="0" fontId="9" fillId="0" borderId="5" xfId="1" applyFont="1" applyFill="1" applyBorder="1" applyAlignment="1">
      <alignment horizontal="right" vertical="center"/>
    </xf>
    <xf numFmtId="0" fontId="9" fillId="0" borderId="5" xfId="1" applyFont="1" applyFill="1" applyBorder="1" applyAlignment="1">
      <alignment vertical="center"/>
    </xf>
    <xf numFmtId="164" fontId="3" fillId="0" borderId="0" xfId="1" applyNumberFormat="1" applyFill="1" applyBorder="1"/>
    <xf numFmtId="0" fontId="1" fillId="0" borderId="6" xfId="1" applyFont="1" applyFill="1" applyBorder="1" applyAlignment="1">
      <alignment wrapText="1"/>
    </xf>
    <xf numFmtId="0" fontId="1" fillId="0" borderId="0" xfId="1" applyFont="1" applyFill="1"/>
    <xf numFmtId="0" fontId="3" fillId="0" borderId="0" xfId="1" applyFont="1" applyFill="1" applyBorder="1" applyAlignment="1">
      <alignment wrapText="1"/>
    </xf>
    <xf numFmtId="0" fontId="3" fillId="2" borderId="0" xfId="1" applyFill="1" applyBorder="1" applyAlignment="1">
      <alignment horizontal="center" wrapText="1"/>
    </xf>
    <xf numFmtId="0" fontId="3" fillId="0" borderId="0" xfId="1" applyFill="1" applyBorder="1" applyAlignment="1">
      <alignment wrapText="1"/>
    </xf>
    <xf numFmtId="2" fontId="3" fillId="0" borderId="0" xfId="1" applyNumberFormat="1" applyFill="1" applyBorder="1" applyAlignment="1">
      <alignment wrapText="1"/>
    </xf>
    <xf numFmtId="2" fontId="5" fillId="0" borderId="0" xfId="1" applyNumberFormat="1" applyFont="1" applyFill="1" applyBorder="1"/>
    <xf numFmtId="0" fontId="6" fillId="0" borderId="3" xfId="1" applyFont="1" applyFill="1" applyBorder="1" applyAlignment="1">
      <alignment horizontal="right" wrapText="1"/>
    </xf>
    <xf numFmtId="0" fontId="6" fillId="0" borderId="4" xfId="1" applyFont="1" applyFill="1" applyBorder="1" applyAlignment="1">
      <alignment horizontal="right" wrapText="1"/>
    </xf>
    <xf numFmtId="0" fontId="6" fillId="0" borderId="5" xfId="1" applyFont="1" applyFill="1" applyBorder="1" applyAlignment="1">
      <alignment horizontal="right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 wrapText="1"/>
    </xf>
    <xf numFmtId="2" fontId="3" fillId="0" borderId="6" xfId="1" applyNumberFormat="1" applyFill="1" applyBorder="1" applyAlignment="1">
      <alignment horizontal="center" vertical="center" wrapText="1"/>
    </xf>
    <xf numFmtId="0" fontId="3" fillId="0" borderId="1" xfId="1" applyFill="1" applyBorder="1" applyAlignment="1">
      <alignment horizontal="center"/>
    </xf>
    <xf numFmtId="0" fontId="6" fillId="0" borderId="1" xfId="1" applyFont="1" applyFill="1" applyBorder="1" applyAlignment="1">
      <alignment horizontal="center"/>
    </xf>
    <xf numFmtId="0" fontId="6" fillId="0" borderId="8" xfId="1" applyFont="1" applyFill="1" applyBorder="1" applyAlignment="1">
      <alignment horizontal="center"/>
    </xf>
    <xf numFmtId="0" fontId="6" fillId="0" borderId="3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 wrapText="1"/>
    </xf>
    <xf numFmtId="0" fontId="6" fillId="3" borderId="7" xfId="1" applyFont="1" applyFill="1" applyBorder="1" applyAlignment="1">
      <alignment horizontal="center" vertical="center" wrapText="1"/>
    </xf>
    <xf numFmtId="2" fontId="3" fillId="0" borderId="2" xfId="1" applyNumberFormat="1" applyFill="1" applyBorder="1" applyAlignment="1">
      <alignment horizontal="center" vertical="center" wrapText="1"/>
    </xf>
    <xf numFmtId="2" fontId="3" fillId="0" borderId="7" xfId="1" applyNumberForma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/>
    </xf>
    <xf numFmtId="0" fontId="3" fillId="0" borderId="4" xfId="1" applyFont="1" applyFill="1" applyBorder="1" applyAlignment="1">
      <alignment horizontal="center"/>
    </xf>
    <xf numFmtId="0" fontId="7" fillId="0" borderId="8" xfId="1" applyFont="1" applyFill="1" applyBorder="1" applyAlignment="1">
      <alignment horizontal="center"/>
    </xf>
    <xf numFmtId="0" fontId="6" fillId="0" borderId="9" xfId="1" applyFont="1" applyFill="1" applyBorder="1" applyAlignment="1">
      <alignment horizontal="center" vertical="center" wrapText="1"/>
    </xf>
    <xf numFmtId="0" fontId="3" fillId="0" borderId="1" xfId="2" applyFill="1" applyBorder="1" applyAlignment="1">
      <alignment horizontal="center"/>
    </xf>
    <xf numFmtId="0" fontId="6" fillId="0" borderId="3" xfId="2" applyFont="1" applyFill="1" applyBorder="1" applyAlignment="1">
      <alignment horizontal="right" wrapText="1"/>
    </xf>
    <xf numFmtId="0" fontId="6" fillId="0" borderId="4" xfId="2" applyFont="1" applyFill="1" applyBorder="1" applyAlignment="1">
      <alignment horizontal="right" wrapText="1"/>
    </xf>
    <xf numFmtId="0" fontId="6" fillId="0" borderId="5" xfId="2" applyFont="1" applyFill="1" applyBorder="1" applyAlignment="1">
      <alignment horizontal="right" wrapText="1"/>
    </xf>
    <xf numFmtId="0" fontId="6" fillId="0" borderId="3" xfId="2" applyFont="1" applyFill="1" applyBorder="1" applyAlignment="1">
      <alignment horizontal="center" vertical="center" wrapText="1"/>
    </xf>
    <xf numFmtId="0" fontId="6" fillId="0" borderId="4" xfId="2" applyFont="1" applyFill="1" applyBorder="1" applyAlignment="1">
      <alignment horizontal="center" vertical="center" wrapText="1"/>
    </xf>
    <xf numFmtId="0" fontId="6" fillId="0" borderId="5" xfId="2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 wrapText="1"/>
    </xf>
    <xf numFmtId="0" fontId="6" fillId="0" borderId="7" xfId="2" applyFont="1" applyFill="1" applyBorder="1" applyAlignment="1">
      <alignment horizontal="center" vertical="center" wrapText="1"/>
    </xf>
    <xf numFmtId="2" fontId="3" fillId="0" borderId="6" xfId="2" applyNumberForma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/>
    </xf>
    <xf numFmtId="0" fontId="6" fillId="0" borderId="3" xfId="2" applyFont="1" applyFill="1" applyBorder="1" applyAlignment="1">
      <alignment horizontal="center" vertical="center"/>
    </xf>
    <xf numFmtId="0" fontId="6" fillId="0" borderId="4" xfId="2" applyFont="1" applyFill="1" applyBorder="1" applyAlignment="1">
      <alignment horizontal="center" vertical="center"/>
    </xf>
    <xf numFmtId="0" fontId="6" fillId="0" borderId="5" xfId="2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 wrapText="1"/>
    </xf>
    <xf numFmtId="0" fontId="6" fillId="2" borderId="7" xfId="2" applyFont="1" applyFill="1" applyBorder="1" applyAlignment="1">
      <alignment horizontal="center" vertical="center" wrapText="1"/>
    </xf>
    <xf numFmtId="0" fontId="6" fillId="3" borderId="2" xfId="2" applyFont="1" applyFill="1" applyBorder="1" applyAlignment="1">
      <alignment horizontal="center" vertical="center" wrapText="1"/>
    </xf>
    <xf numFmtId="0" fontId="6" fillId="3" borderId="7" xfId="2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/>
    </xf>
    <xf numFmtId="0" fontId="7" fillId="0" borderId="1" xfId="2" applyFont="1" applyFill="1" applyBorder="1" applyAlignment="1">
      <alignment horizontal="center"/>
    </xf>
    <xf numFmtId="0" fontId="9" fillId="0" borderId="6" xfId="1" applyFont="1" applyBorder="1" applyAlignment="1">
      <alignment wrapText="1"/>
    </xf>
    <xf numFmtId="0" fontId="9" fillId="0" borderId="6" xfId="1" applyFont="1" applyBorder="1" applyAlignment="1">
      <alignment horizontal="right" vertical="center"/>
    </xf>
    <xf numFmtId="0" fontId="9" fillId="0" borderId="6" xfId="1" applyFont="1" applyBorder="1" applyAlignment="1">
      <alignment vertical="center"/>
    </xf>
    <xf numFmtId="2" fontId="9" fillId="0" borderId="6" xfId="1" applyNumberFormat="1" applyFont="1" applyBorder="1" applyAlignment="1">
      <alignment vertical="center"/>
    </xf>
    <xf numFmtId="0" fontId="3" fillId="0" borderId="0" xfId="2" applyFill="1" applyBorder="1"/>
    <xf numFmtId="2" fontId="5" fillId="0" borderId="0" xfId="2" applyNumberFormat="1" applyFont="1" applyFill="1" applyBorder="1"/>
    <xf numFmtId="0" fontId="9" fillId="0" borderId="6" xfId="1" applyFont="1" applyBorder="1" applyAlignment="1">
      <alignment horizontal="right"/>
    </xf>
    <xf numFmtId="0" fontId="9" fillId="0" borderId="6" xfId="1" applyFont="1" applyBorder="1"/>
    <xf numFmtId="2" fontId="9" fillId="0" borderId="6" xfId="1" applyNumberFormat="1" applyFont="1" applyBorder="1"/>
  </cellXfs>
  <cellStyles count="6">
    <cellStyle name="Įprastas" xfId="0" builtinId="0"/>
    <cellStyle name="Įprastas 2" xfId="5" xr:uid="{00000000-0005-0000-0000-000000000000}"/>
    <cellStyle name="Įprastas 3" xfId="3" xr:uid="{00000000-0005-0000-0000-000001000000}"/>
    <cellStyle name="Normal 2" xfId="4" xr:uid="{00000000-0005-0000-0000-000003000000}"/>
    <cellStyle name="Normal 3" xfId="1" xr:uid="{00000000-0005-0000-0000-000004000000}"/>
    <cellStyle name="Normal 3 2" xfId="2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us/Downloads/T_korteliu_baze_meniukams%20-%20zydra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ILE/Giles_meniu/T_korteliu_baze_meniukams%20-%20zydrai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kaunovandenys-my.sharepoint.com/personal/darius_bagdzius_kaunovandenys_lt/Documents/Documents/Ingos/Bitute/15-tadieniai%202018/T_korteliu_baze_meniukam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20230620s/Downloads/T_korteliu_baze_meniukams%20-%20zydra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uktai"/>
      <sheetName val="Sviesto-grietinės padažas"/>
      <sheetName val="Bandelės su cinamonu"/>
      <sheetName val="Obuolių pyragas"/>
      <sheetName val="Kukurūzų dribsniai"/>
      <sheetName val="Fermentinis sūris "/>
      <sheetName val="kietasis sūris"/>
      <sheetName val="Kepti varškėčiai"/>
      <sheetName val="Makaronai su daržovių padažu"/>
      <sheetName val="perlinių kruopų sriuba su pupel"/>
      <sheetName val="Trinta porų sriuba"/>
      <sheetName val="Naminė pica"/>
      <sheetName val="Morkų salotos su obuoliais"/>
      <sheetName val="Dešrelės"/>
      <sheetName val="bulvių-mėsos apkepas"/>
      <sheetName val="virti makaronai su vištiena ir "/>
      <sheetName val="kepti batatai"/>
      <sheetName val="Pomidorų padažas"/>
      <sheetName val="kepta žuvis"/>
      <sheetName val="kiaulienos kepsnys"/>
      <sheetName val="Varškės apkepas"/>
      <sheetName val="užkepti kotletai"/>
      <sheetName val="Makaronai su malta kiaul (2)"/>
      <sheetName val="Žemaičių blynai"/>
      <sheetName val="Lietiniai su vištiena"/>
      <sheetName val="Balandėliai su mėsa"/>
      <sheetName val="Troškinta paukštiena"/>
      <sheetName val="Kepta paukštienos filė "/>
      <sheetName val="Šašlykas"/>
      <sheetName val="Troškinti kopsu dešr."/>
      <sheetName val="vištienos lazdelės"/>
      <sheetName val="biri miežinių)"/>
      <sheetName val="Kiauliena su kop"/>
      <sheetName val="Sklindžiai su varške"/>
      <sheetName val="morkų pyragas"/>
      <sheetName val=" Žuvies kukuliai (2)"/>
      <sheetName val="Troškintos daržovės"/>
      <sheetName val="vaisių kokteilis"/>
      <sheetName val="kopūstų, cukinijų salotos"/>
      <sheetName val="troškinta triušiena"/>
      <sheetName val="konservuoti žirneliai"/>
      <sheetName val="ridikų morkų salotos"/>
      <sheetName val="Mesos padažas"/>
      <sheetName val="Bulvių plokštainis"/>
      <sheetName val="Bulvių plokštainis su kiauliena"/>
      <sheetName val="Plovas (3)"/>
      <sheetName val="ryžiai su daržovėmis"/>
      <sheetName val="burokėlių su pupelėmis"/>
      <sheetName val="grūdėta varske"/>
      <sheetName val="mocarela su pomidorais"/>
      <sheetName val="Trinta batatu ir morku sriuba"/>
      <sheetName val="sulčių padažas"/>
      <sheetName val="Varškės pudingas"/>
      <sheetName val="grietinės -pomidorų padažas"/>
      <sheetName val="Lietiniai su mėsa"/>
      <sheetName val="pekino, agurkų,pomidorų, pa (2"/>
      <sheetName val="Sklindžiai "/>
      <sheetName val="Bazilikų padažas"/>
      <sheetName val="Grietinės -pomodorų padažas "/>
      <sheetName val="Varškės ir žolelių padažas"/>
      <sheetName val="Varškės ir morkų apkepas"/>
      <sheetName val="Pieniška ryžių kruopų sr "/>
      <sheetName val=" Žuvies apkepa (2)"/>
      <sheetName val="kepti obuoliai"/>
      <sheetName val="Morkų-salierų salotos"/>
      <sheetName val="kepta lašiša"/>
      <sheetName val="mėsos padažas"/>
      <sheetName val="burokėlių salotos su špinatais"/>
      <sheetName val="Manų kruopų košė su cinam"/>
      <sheetName val="Bulvių plokštainis su paukštien"/>
      <sheetName val="ryžiai"/>
      <sheetName val="avižinių su manais"/>
      <sheetName val="kiaul.maltinis su cukinija"/>
      <sheetName val="kalakut.maltinis su sėlenom"/>
      <sheetName val="Bulviniai blynai"/>
      <sheetName val="troškinta kalakutiena"/>
      <sheetName val="pieniška perlinių kruopų sriuba"/>
      <sheetName val="Spelta blyneliai su bananai (2"/>
      <sheetName val="Vanilinis padažas"/>
      <sheetName val="Makaronai su malta kiaulien (2"/>
      <sheetName val="Jautienos befstrogenas"/>
      <sheetName val="Pieniška ryžių sriuba"/>
      <sheetName val="Kvietinių kr košė"/>
      <sheetName val="Sumuštinis su lydytu tepamu sūr"/>
      <sheetName val="Omletas su sūriu"/>
      <sheetName val="Kuskusas su sviesto-griet."/>
      <sheetName val="Avižinių dr.su obuoliais ir cin"/>
      <sheetName val="plėšomos sūrio lazdelės"/>
      <sheetName val="Ryžių košė"/>
      <sheetName val="Makaronai su sūriu"/>
      <sheetName val="3grūdų dr.košė"/>
      <sheetName val="Miežinių kruopų košė"/>
      <sheetName val="Grikių košė"/>
      <sheetName val="Perlinių kruopų košė"/>
      <sheetName val="Perlinių kr. košė su cukinijom"/>
      <sheetName val="Kukurūzų košė"/>
      <sheetName val="virti kiaušiniai"/>
      <sheetName val="miežių dr.košė)"/>
      <sheetName val="Avižinių dr."/>
      <sheetName val="Perlinių kr. košė"/>
      <sheetName val="Sorų košė"/>
      <sheetName val="Penkių grūdų"/>
      <sheetName val="Avižinių kr košė "/>
      <sheetName val="senelio kruopų"/>
      <sheetName val="Sviestas"/>
      <sheetName val="Sviestas (2)"/>
      <sheetName val="Sviestas (3)"/>
      <sheetName val="Vaisiai"/>
      <sheetName val="Razinos"/>
      <sheetName val="Džiovinti vaisiai"/>
      <sheetName val="Šaldytos uogos"/>
      <sheetName val="Grietinė"/>
      <sheetName val="Duona"/>
      <sheetName val="Batonas"/>
      <sheetName val="Skrebučiai"/>
      <sheetName val="geriamasis jogurtas"/>
      <sheetName val="Varškės sūris 22%"/>
      <sheetName val="Vaisiai (bananas)"/>
      <sheetName val="Apelsinai"/>
      <sheetName val="Kvietinė duona"/>
      <sheetName val="kukurūzų trapučiai"/>
      <sheetName val="kviečių trapučiai"/>
      <sheetName val="jogurtinė grietinė"/>
      <sheetName val="alyvuogių aliejus"/>
      <sheetName val="Konservuoti kukur.."/>
      <sheetName val="ryžių trapučiai"/>
      <sheetName val="tepamas lydytas sūrelis"/>
      <sheetName val="Varškės sūris 13%"/>
      <sheetName val="konservuoti kukurūzai"/>
      <sheetName val="Natūralus jogurtas"/>
      <sheetName val="Migdolų drožlės"/>
      <sheetName val="Varškytė Miau"/>
      <sheetName val="Saulegrazos"/>
      <sheetName val="Pupelių sriuba"/>
      <sheetName val="Pertrinta brokolių sriuba "/>
      <sheetName val="Žirnių  "/>
      <sheetName val="Agurkų sriuba su perlin"/>
      <sheetName val="Burokėlių sriuba su bulvėmis"/>
      <sheetName val="Burokėlių sriuba su bulvėmi (2"/>
      <sheetName val="Pieniška makaronų sriuba"/>
      <sheetName val="Žirnių perlinių kr siuba"/>
      <sheetName val=" daržovių sriuba"/>
      <sheetName val="lęšių sriuba su bolivi. balanda"/>
      <sheetName val="Šv. kopūstų sriuba"/>
      <sheetName val="Šv. kopūstų sriuba (2)"/>
      <sheetName val="Trinta moliūgų sriuba"/>
      <sheetName val="Trinta moliūgų sriuba (2)"/>
      <sheetName val="Pieniška daržovių sriuba"/>
      <sheetName val="trinta šparag pupelių sr."/>
      <sheetName val="Vištienos sultinys su špara (2"/>
      <sheetName val="Barščių sriuba su pupelėmis"/>
      <sheetName val="Barščių sriuba su pupelėmis (2"/>
      <sheetName val="bulvių sriuba su mėsos kukuliai"/>
      <sheetName val="bulvių sriuba su miež.kr.(2)"/>
      <sheetName val="darž. sriuba su mėsos kuku"/>
      <sheetName val="darž. sriuba (2)"/>
      <sheetName val="žirnelių sriuba"/>
      <sheetName val="Špinatų sriuba"/>
      <sheetName val="Špinatų sriuba (2)"/>
      <sheetName val="Raugintų kopūstų sriuba"/>
      <sheetName val="Trinta lęšių sriuba"/>
      <sheetName val="Daržovių sriuba su kiauliena"/>
      <sheetName val="Pieniška grikių sriuba "/>
      <sheetName val="Pieniška daržovių sriuba (2)"/>
      <sheetName val="Pieniška avižinių drib.sriuba "/>
      <sheetName val="Agurkų sriuba"/>
      <sheetName val="Ryžių-pomidorų sriuba"/>
      <sheetName val="Pieniška miežinių kr.sriuba "/>
      <sheetName val="Pieniška perlinių kruopų sr"/>
      <sheetName val="Daržovių sriuba "/>
      <sheetName val="Daržovių sriuba su šparag"/>
      <sheetName val="Ryžių kruopų sriuba"/>
      <sheetName val="Perlinių kruopų sriuba"/>
      <sheetName val="Daržovių sriuba"/>
      <sheetName val="Mėsos-grikių trošk.2"/>
      <sheetName val="Mėsos-grikių trošk."/>
      <sheetName val="Žuvies maltinis"/>
      <sheetName val="Netikras zuikis"/>
      <sheetName val="Vištienos krūtinėlės kotletas"/>
      <sheetName val="Kepta kalakutienos filė"/>
      <sheetName val="Guliasas"/>
      <sheetName val="Lašišos kepinukai"/>
      <sheetName val="Plovas"/>
      <sheetName val="Beržo kotletai"/>
      <sheetName val="Varškės spygliukai"/>
      <sheetName val="pakštienos šlaunelės"/>
      <sheetName val=" Žuvies kukuliai"/>
      <sheetName val="Karališki balandėliai"/>
      <sheetName val="pupelių troškinys su kiaulienos"/>
      <sheetName val="Vištienos kepinukai"/>
      <sheetName val="lašiša su ryžiais"/>
      <sheetName val="troškinti kukuliai"/>
      <sheetName val="Vištienos file kukuliai"/>
      <sheetName val="Plovas (2)"/>
      <sheetName val="Virtos bulvės"/>
      <sheetName val="Bulvių košė"/>
      <sheetName val="keptos bulvės"/>
      <sheetName val="biri ryžių"/>
      <sheetName val="Grikių košė (2)"/>
      <sheetName val="virti makaronai"/>
      <sheetName val="Virtos kuskuso kruopos"/>
      <sheetName val="biri perlinių"/>
      <sheetName val="Bulvių košė (2)"/>
      <sheetName val="bulvių morkų žiedinių kop. košė"/>
      <sheetName val="Grietinės padažas"/>
      <sheetName val="Grietinės-majonezo padažas"/>
      <sheetName val="Agurkinis padažas"/>
      <sheetName val="Trintos šaldytos uogos"/>
      <sheetName val="Lietiniai su varške"/>
      <sheetName val="Varškės ir ryžių apkepas "/>
      <sheetName val="Švilpikai"/>
      <sheetName val="Morkų blyneliai"/>
      <sheetName val="Karšti sumuštiniai su varš "/>
      <sheetName val="Sklindžiai su obuoliais"/>
      <sheetName val="Virtų bulvių cepelinai su mėsa"/>
      <sheetName val="Kuskusas su varške"/>
      <sheetName val="Virti varškėčiai"/>
      <sheetName val="Duona su sviestu ir sėklomis 2"/>
      <sheetName val="Kaimiški blynai"/>
      <sheetName val="Skryliai"/>
      <sheetName val="Makaronai su malta kiaul"/>
      <sheetName val="Mieliniai blynai"/>
      <sheetName val="Lietiniai"/>
      <sheetName val="Mažylių blynai"/>
      <sheetName val="virti makaronai užkepėlė"/>
      <sheetName val="Daržovių troškinys su dešrelėmi"/>
      <sheetName val="žirnių bulvių morkų trošk."/>
      <sheetName val="morkų paštetas"/>
      <sheetName val="Avižinių dribsnių blyneliai"/>
      <sheetName val="pupelių makaronų salotos"/>
      <sheetName val="Daržovių troškinys su dešre (2"/>
      <sheetName val="Daržovių troškinys su dešre "/>
      <sheetName val="Kopūstų salotos su morkomis (2"/>
      <sheetName val="Kopūstų salotos su morkomis"/>
      <sheetName val="Burokėlių"/>
      <sheetName val="burokėlių salotos pupelėm ir sė"/>
      <sheetName val="Kopūstų salotos su dž. spanguol"/>
      <sheetName val="Morkų lazdelės"/>
      <sheetName val="pomidorai"/>
      <sheetName val="Marinuoti agurkai"/>
      <sheetName val="Agurkai"/>
      <sheetName val="Ridikai"/>
      <sheetName val="Paprikos"/>
      <sheetName val="Cukinijos"/>
      <sheetName val="Ridikėliai"/>
      <sheetName val="Kaliaropės"/>
      <sheetName val="Alyvuogės"/>
      <sheetName val="Morkų salotos su saulėgrąžom"/>
      <sheetName val="Daržovių asorti"/>
      <sheetName val="pekino, agurkų,pomidorų, pa"/>
      <sheetName val="Kopūstų salotos su mork.ir pap "/>
      <sheetName val="Žiedinių kop. salotos"/>
      <sheetName val="Daržovių lazdelės"/>
      <sheetName val="Daržovių asorti (2)"/>
      <sheetName val="Raugintų kopūstų salotos"/>
      <sheetName val="Morkų salotos su aliejumi"/>
      <sheetName val=",pomidorų, salotos"/>
      <sheetName val="Arbata"/>
      <sheetName val="Kmynų arbata"/>
      <sheetName val="Vaisinė arbata"/>
      <sheetName val="Juodoji arbata su pienu"/>
      <sheetName val="sulčių gėrimas"/>
      <sheetName val="Vanduo su citrina"/>
      <sheetName val="Vanduo su apelsinais"/>
      <sheetName val="Vanduo su Greipfrutais"/>
      <sheetName val="pienas"/>
      <sheetName val="kefyras"/>
      <sheetName val="rūgpienis"/>
      <sheetName val="Džiovintų vaisių kompotas"/>
      <sheetName val="Majonezas"/>
      <sheetName val="Makaronai su sviesto grietin"/>
      <sheetName val="daržovių salotos"/>
      <sheetName val="Manų kruopų košė"/>
      <sheetName val="Kiaušinių košė"/>
      <sheetName val="Duona su sviestu ir pomidoru"/>
      <sheetName val="Jogurtas su vaisiais"/>
      <sheetName val="Trinta varškė su bananais"/>
      <sheetName val="Duona su sviestu ir žalumynais"/>
      <sheetName val="pertrintas kiaušinis"/>
      <sheetName val="Duona su sviestu ir fermentiniu"/>
      <sheetName val="Užkepti sumuštiniai su sūriu"/>
      <sheetName val="Morkų salotos"/>
      <sheetName val="kiaulienos kotletas (2)"/>
      <sheetName val="kiaulienos kotletas"/>
      <sheetName val="Omletas "/>
      <sheetName val="Džiovintų vaisių kompotas (2)"/>
      <sheetName val="virtos miežinės kruopos"/>
      <sheetName val="Duona su sviestu ir sėklomis"/>
      <sheetName val="1-1"/>
      <sheetName val="1-2"/>
      <sheetName val="1-3"/>
      <sheetName val="1-4"/>
      <sheetName val="1-5"/>
      <sheetName val="2-1"/>
      <sheetName val="2-2"/>
      <sheetName val="2-3"/>
      <sheetName val="2-4"/>
      <sheetName val="2-5"/>
      <sheetName val="3-1"/>
      <sheetName val="3-2"/>
      <sheetName val="3-3"/>
      <sheetName val="3-4"/>
      <sheetName val="3-5"/>
      <sheetName val="1-1 (2)"/>
      <sheetName val="1-2 (2)"/>
      <sheetName val="1-3 (2)"/>
      <sheetName val="1-4 (2)"/>
      <sheetName val="1-5 (2)"/>
      <sheetName val="2-1 (2)"/>
      <sheetName val="2-2 (2)"/>
      <sheetName val="2-3 (2)"/>
      <sheetName val="2-4 (2)"/>
      <sheetName val="2-5 (2)"/>
      <sheetName val="3-1 (2)"/>
      <sheetName val="3-2 (2)"/>
      <sheetName val="3-3 (2)"/>
      <sheetName val="3-4 (2)"/>
      <sheetName val="3-5 (2)"/>
      <sheetName val="Sheet4"/>
      <sheetName val="Lapas1"/>
      <sheetName val="15_Suvestine"/>
      <sheetName val="Sheet1"/>
      <sheetName val="Sheet1 (2)"/>
      <sheetName val="1-1 (3)"/>
      <sheetName val="1-2 (3)"/>
      <sheetName val="1-3 (3)"/>
      <sheetName val="1-4 (3)"/>
      <sheetName val="1-5 (3)"/>
      <sheetName val="2-1 (3)"/>
      <sheetName val="2-2 (3)"/>
      <sheetName val="2-3 (3)"/>
      <sheetName val="2-4 (3)"/>
      <sheetName val="2-5 (3)"/>
      <sheetName val="3-1 (3)"/>
      <sheetName val="3-2 (3)"/>
      <sheetName val="3-3 (3)"/>
      <sheetName val="3-4 (3)"/>
      <sheetName val="3-5 (3)"/>
      <sheetName val="1-1 (4)"/>
      <sheetName val="1-2 (4)"/>
      <sheetName val="1-3 (4)"/>
      <sheetName val="1-4 (4)"/>
      <sheetName val="1-5 (4)"/>
      <sheetName val="2-1 (4)"/>
      <sheetName val="2-2 (4)"/>
      <sheetName val="2-3 (4)"/>
      <sheetName val="2-4 (4)"/>
      <sheetName val="2-5 (4)"/>
      <sheetName val="3-1 (4)"/>
      <sheetName val="3-2 (4)"/>
      <sheetName val="3-3 (4)"/>
      <sheetName val="3-4 (4)"/>
      <sheetName val="3-5 (4)"/>
      <sheetName val="1-1mok."/>
      <sheetName val="1-2mok"/>
      <sheetName val="1-3 mok"/>
      <sheetName val="1-4 mok"/>
      <sheetName val="1-5 mok"/>
      <sheetName val="2-1mok"/>
      <sheetName val="2-2 mok"/>
      <sheetName val="2-3 mok"/>
      <sheetName val="2-4 mok"/>
      <sheetName val="2-5 mok"/>
      <sheetName val="3-1 mok"/>
      <sheetName val="3-2 mok"/>
      <sheetName val="3-3 mok"/>
      <sheetName val="3-4 mok"/>
      <sheetName val="3-5 mok"/>
      <sheetName val="1-1mok. (2)"/>
      <sheetName val="1-2mok (2)"/>
      <sheetName val="1-3 mok (2)"/>
      <sheetName val="1-4 mok (2)"/>
      <sheetName val="1-5 mok (2)"/>
      <sheetName val="2-1mok (2)"/>
      <sheetName val="2-2 mok (2)"/>
      <sheetName val="2-3 mok (2)"/>
      <sheetName val="2-4 mok (2)"/>
      <sheetName val="2-5 mok (2)"/>
      <sheetName val="3-1 mok (2)"/>
      <sheetName val="3-2 mok (2)"/>
      <sheetName val="3-3 mok (2)"/>
      <sheetName val="3-4 mok (2)"/>
      <sheetName val="3-5 mok (2)"/>
      <sheetName val="1-1mok. (3)"/>
      <sheetName val="1-2mok (3)"/>
      <sheetName val="1-3 mok (3)"/>
      <sheetName val="1-4 mok (3)"/>
      <sheetName val="1-5 mok (3)"/>
      <sheetName val="2-1mok (3)"/>
      <sheetName val="2-2 mok (3)"/>
      <sheetName val="2-3 mok (3)"/>
      <sheetName val="2-4 mok (3)"/>
      <sheetName val="2-5 mok (3)"/>
      <sheetName val="3-1 mok (3)"/>
      <sheetName val="3-2 mok (3)"/>
      <sheetName val="3-3 mok (3)"/>
      <sheetName val="3-4 mok (3)"/>
      <sheetName val="3-5 mok (3)"/>
      <sheetName val="TK_Suvestin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>
        <row r="1">
          <cell r="A1" t="str">
            <v>Kodas</v>
          </cell>
          <cell r="B1" t="str">
            <v>Pavadinimas</v>
          </cell>
          <cell r="C1" t="str">
            <v>Baltymai</v>
          </cell>
          <cell r="D1" t="str">
            <v>Riebalai</v>
          </cell>
          <cell r="E1" t="str">
            <v>Angliav.</v>
          </cell>
          <cell r="F1" t="str">
            <v>Kcal.</v>
          </cell>
          <cell r="G1" t="str">
            <v>1 kg patiekalo kaina</v>
          </cell>
        </row>
        <row r="2">
          <cell r="A2" t="str">
            <v>10Pus</v>
          </cell>
          <cell r="B2" t="str">
            <v>Pieniška perlinių kruopų košė  (tausojantis)</v>
          </cell>
          <cell r="C2">
            <v>38.56</v>
          </cell>
          <cell r="D2">
            <v>16.46</v>
          </cell>
          <cell r="E2">
            <v>189.94</v>
          </cell>
          <cell r="F2">
            <v>1017</v>
          </cell>
          <cell r="G2">
            <v>0.61549999999999994</v>
          </cell>
        </row>
        <row r="3">
          <cell r="A3" t="str">
            <v>11Pus</v>
          </cell>
          <cell r="B3" t="str">
            <v>Grikių kruopų košė (tausojantis)(augalinis)</v>
          </cell>
          <cell r="C3">
            <v>34.65</v>
          </cell>
          <cell r="D3">
            <v>8.5250000000000004</v>
          </cell>
          <cell r="E3">
            <v>190.57499999999999</v>
          </cell>
          <cell r="F3">
            <v>959.75000000000011</v>
          </cell>
          <cell r="G3">
            <v>0.6349999999999999</v>
          </cell>
        </row>
        <row r="4">
          <cell r="A4" t="str">
            <v>12Pus</v>
          </cell>
          <cell r="B4" t="str">
            <v>Pieniška penkių grūdų (avižinių ir miežinių po 30%, kvietinių 20%, ruginių 15%, sorų  5%) dribsnių košė (tausojantis)</v>
          </cell>
          <cell r="C4" t="e">
            <v>#REF!</v>
          </cell>
          <cell r="D4" t="e">
            <v>#REF!</v>
          </cell>
          <cell r="E4" t="e">
            <v>#REF!</v>
          </cell>
          <cell r="F4" t="e">
            <v>#REF!</v>
          </cell>
        </row>
        <row r="5">
          <cell r="A5" t="str">
            <v>13Pus</v>
          </cell>
          <cell r="B5" t="str">
            <v>Virti kiaušiniai (tausojantis)</v>
          </cell>
          <cell r="C5">
            <v>110.70000000000002</v>
          </cell>
          <cell r="D5">
            <v>105.3</v>
          </cell>
          <cell r="E5">
            <v>6.2999999999999989</v>
          </cell>
          <cell r="F5">
            <v>1413</v>
          </cell>
          <cell r="G5">
            <v>2</v>
          </cell>
        </row>
        <row r="6">
          <cell r="A6" t="str">
            <v>14Pus</v>
          </cell>
          <cell r="B6" t="str">
            <v>Avižinių kruopų košė (tausojantis) (augalinis)</v>
          </cell>
          <cell r="C6">
            <v>30.360000000000003</v>
          </cell>
          <cell r="D6">
            <v>14.74</v>
          </cell>
          <cell r="E6">
            <v>148.5</v>
          </cell>
          <cell r="F6">
            <v>848.1</v>
          </cell>
          <cell r="G6">
            <v>0.26649999999999996</v>
          </cell>
        </row>
        <row r="7">
          <cell r="A7" t="str">
            <v>15Pus</v>
          </cell>
          <cell r="B7" t="str">
            <v>Miežių dribsnių košė  (tausojantis) (augalinis)</v>
          </cell>
          <cell r="C7">
            <v>23.25</v>
          </cell>
          <cell r="D7">
            <v>8.15</v>
          </cell>
          <cell r="E7">
            <v>161.80000000000001</v>
          </cell>
          <cell r="F7">
            <v>797</v>
          </cell>
          <cell r="G7">
            <v>0.20049999999999998</v>
          </cell>
        </row>
        <row r="8">
          <cell r="A8" t="str">
            <v>16Pus</v>
          </cell>
          <cell r="B8" t="str">
            <v>Omletas su fermentiniu 45% sūriu (tausojantis)</v>
          </cell>
          <cell r="C8">
            <v>121.69000000000003</v>
          </cell>
          <cell r="D8">
            <v>118.39000000000001</v>
          </cell>
          <cell r="E8">
            <v>50.379999999999995</v>
          </cell>
          <cell r="F8">
            <v>1750.8400000000001</v>
          </cell>
          <cell r="G8" t="e">
            <v>#N/A</v>
          </cell>
        </row>
        <row r="9">
          <cell r="A9" t="str">
            <v>17Pus</v>
          </cell>
          <cell r="B9" t="str">
            <v>Avižinių dribsnių košė su obuoliais ir cinamonu (tausojantis) (augalinis)</v>
          </cell>
          <cell r="C9">
            <v>32.17</v>
          </cell>
          <cell r="D9">
            <v>19.05</v>
          </cell>
          <cell r="E9">
            <v>205.46</v>
          </cell>
          <cell r="F9">
            <v>1071.2</v>
          </cell>
          <cell r="G9" t="e">
            <v>#REF!</v>
          </cell>
        </row>
        <row r="10">
          <cell r="A10" t="str">
            <v>18Pus</v>
          </cell>
          <cell r="B10" t="str">
            <v>Pieniška kukurūzų kruopų košė (tausojantis)</v>
          </cell>
          <cell r="C10">
            <v>39.760000000000005</v>
          </cell>
          <cell r="D10">
            <v>17.64</v>
          </cell>
          <cell r="E10">
            <v>224.48</v>
          </cell>
          <cell r="F10">
            <v>1231.2</v>
          </cell>
          <cell r="G10">
            <v>0.81930000000000003</v>
          </cell>
        </row>
        <row r="11">
          <cell r="A11" t="str">
            <v>19Pus</v>
          </cell>
          <cell r="B11" t="str">
            <v>Pieniška sorų kruopų košė</v>
          </cell>
          <cell r="C11">
            <v>47.120000000000005</v>
          </cell>
          <cell r="D11">
            <v>23.88</v>
          </cell>
          <cell r="E11">
            <v>187.2</v>
          </cell>
          <cell r="F11">
            <v>1166.4000000000001</v>
          </cell>
          <cell r="G11">
            <v>0.58349999999999991</v>
          </cell>
        </row>
        <row r="12">
          <cell r="A12" t="str">
            <v>20Pus</v>
          </cell>
          <cell r="B12" t="str">
            <v>Perlinių kruopų košė su cukinijomis ir prieskoninėmis daržovėmis  (tausojantis) (augalinis)</v>
          </cell>
          <cell r="C12" t="e">
            <v>#N/A</v>
          </cell>
          <cell r="D12" t="e">
            <v>#N/A</v>
          </cell>
          <cell r="E12" t="e">
            <v>#N/A</v>
          </cell>
          <cell r="F12" t="e">
            <v>#N/A</v>
          </cell>
          <cell r="G12" t="e">
            <v>#N/A</v>
          </cell>
        </row>
        <row r="13">
          <cell r="A13" t="str">
            <v>21Pus</v>
          </cell>
          <cell r="B13" t="str">
            <v>Pusryčių košė (avižiniai dribsniai, manų kruopos)(tausojantis)</v>
          </cell>
          <cell r="C13">
            <v>35.94</v>
          </cell>
          <cell r="D13">
            <v>18.895</v>
          </cell>
          <cell r="E13">
            <v>164.178</v>
          </cell>
          <cell r="F13">
            <v>960.76229999999998</v>
          </cell>
          <cell r="G13">
            <v>0.69552499999999995</v>
          </cell>
        </row>
        <row r="14">
          <cell r="A14" t="str">
            <v>1Pus</v>
          </cell>
          <cell r="B14" t="str">
            <v xml:space="preserve">Omletas  </v>
          </cell>
          <cell r="C14">
            <v>94.715000000000018</v>
          </cell>
          <cell r="D14">
            <v>99.11</v>
          </cell>
          <cell r="E14">
            <v>52.394999999999996</v>
          </cell>
          <cell r="F14">
            <v>1482.1</v>
          </cell>
          <cell r="G14">
            <v>1.7609299999999999</v>
          </cell>
        </row>
        <row r="15">
          <cell r="A15" t="str">
            <v>2Pus</v>
          </cell>
          <cell r="B15" t="str">
            <v>Pieniška manų kruopų košė su cinamonu  (tausojantis)</v>
          </cell>
          <cell r="C15">
            <v>46.46</v>
          </cell>
          <cell r="D15">
            <v>19.7</v>
          </cell>
          <cell r="E15">
            <v>238.78000000000003</v>
          </cell>
          <cell r="F15">
            <v>1342</v>
          </cell>
          <cell r="G15">
            <v>0.89049999999999996</v>
          </cell>
        </row>
        <row r="16">
          <cell r="A16" t="str">
            <v>3Pus</v>
          </cell>
          <cell r="B16" t="str">
            <v>Pieniška ryžių kruopų košė (tausojantis)</v>
          </cell>
          <cell r="C16">
            <v>45.540000000000006</v>
          </cell>
          <cell r="D16">
            <v>20.13</v>
          </cell>
          <cell r="E16">
            <v>211.02000000000004</v>
          </cell>
          <cell r="F16">
            <v>1234.1500000000001</v>
          </cell>
          <cell r="G16">
            <v>0.99244999999999983</v>
          </cell>
        </row>
        <row r="17">
          <cell r="A17" t="str">
            <v>4Pus</v>
          </cell>
          <cell r="B17" t="str">
            <v>Pieniška avižinių dribsnių košė (tausojantis)</v>
          </cell>
          <cell r="C17" t="e">
            <v>#REF!</v>
          </cell>
          <cell r="D17" t="e">
            <v>#REF!</v>
          </cell>
          <cell r="E17" t="e">
            <v>#REF!</v>
          </cell>
          <cell r="F17" t="e">
            <v>#REF!</v>
          </cell>
        </row>
        <row r="18">
          <cell r="A18" t="str">
            <v>55Pus</v>
          </cell>
          <cell r="B18" t="str">
            <v>Kuskusas su sviesto-grietinės padažu (tausojantis)</v>
          </cell>
          <cell r="C18">
            <v>37.629999999999995</v>
          </cell>
          <cell r="D18">
            <v>65.849999999999994</v>
          </cell>
          <cell r="E18">
            <v>247.56999999999996</v>
          </cell>
          <cell r="F18">
            <v>1773.6</v>
          </cell>
          <cell r="G18" t="e">
            <v>#REF!</v>
          </cell>
        </row>
        <row r="19">
          <cell r="A19" t="str">
            <v>5Pus</v>
          </cell>
          <cell r="B19" t="str">
            <v>Pilno grūdo makaronai su fermentiniu sūriu 45% (tausojantis)</v>
          </cell>
          <cell r="C19">
            <v>63.25</v>
          </cell>
          <cell r="D19">
            <v>67.650000000000006</v>
          </cell>
          <cell r="E19">
            <v>265.7</v>
          </cell>
          <cell r="F19">
            <v>1966</v>
          </cell>
          <cell r="G19">
            <v>2.4424999999999999</v>
          </cell>
        </row>
        <row r="20">
          <cell r="A20" t="str">
            <v>6Pus</v>
          </cell>
          <cell r="B20" t="str">
            <v>Pieniška 3 grūdų dribsnių (avižų, miežių ir kviečių dribsnių) košė  (tausojantis)</v>
          </cell>
          <cell r="C20">
            <v>39.5</v>
          </cell>
          <cell r="D20">
            <v>17.63</v>
          </cell>
          <cell r="E20">
            <v>153.39000000000001</v>
          </cell>
          <cell r="F20">
            <v>986.8</v>
          </cell>
          <cell r="G20">
            <v>0.83800000000000008</v>
          </cell>
        </row>
        <row r="21">
          <cell r="A21" t="str">
            <v>7Pus</v>
          </cell>
          <cell r="B21" t="str">
            <v xml:space="preserve">Pieniška kvietinių kruopų košė (tausojantis) </v>
          </cell>
          <cell r="C21">
            <v>41.04</v>
          </cell>
          <cell r="D21">
            <v>15.43</v>
          </cell>
          <cell r="E21">
            <v>174.07</v>
          </cell>
          <cell r="F21">
            <v>949.4</v>
          </cell>
          <cell r="G21">
            <v>0.57399999999999995</v>
          </cell>
        </row>
        <row r="22">
          <cell r="A22" t="str">
            <v>22Pus</v>
          </cell>
          <cell r="B22" t="str">
            <v>Kiaušinių košė (tausojantis)</v>
          </cell>
          <cell r="C22">
            <v>121.32500000000002</v>
          </cell>
          <cell r="D22">
            <v>132.375</v>
          </cell>
          <cell r="E22">
            <v>25.725000000000001</v>
          </cell>
          <cell r="F22">
            <v>1777.35</v>
          </cell>
          <cell r="G22">
            <v>2.2774399999999999</v>
          </cell>
        </row>
        <row r="23">
          <cell r="A23" t="str">
            <v>23Pus</v>
          </cell>
          <cell r="B23" t="str">
            <v>Kukurūzų dribsniai (augalinis)</v>
          </cell>
          <cell r="C23">
            <v>123.00000000000001</v>
          </cell>
          <cell r="D23">
            <v>117</v>
          </cell>
          <cell r="E23">
            <v>6.9999999999999991</v>
          </cell>
          <cell r="F23">
            <v>1573.0000000000002</v>
          </cell>
          <cell r="G23">
            <v>0</v>
          </cell>
        </row>
        <row r="24">
          <cell r="A24" t="str">
            <v>8Pus</v>
          </cell>
          <cell r="B24" t="str">
            <v>Keturių grūdų (kviečių, miežių, rugių kruopos ir žirniai) košė (tausojantis) (augalinis)</v>
          </cell>
          <cell r="C24">
            <v>25.65</v>
          </cell>
          <cell r="D24">
            <v>7.95</v>
          </cell>
          <cell r="E24">
            <v>135.6</v>
          </cell>
          <cell r="F24">
            <v>737</v>
          </cell>
          <cell r="G24">
            <v>0.28049999999999997</v>
          </cell>
        </row>
        <row r="25">
          <cell r="A25" t="str">
            <v>90Pus</v>
          </cell>
          <cell r="B25" t="str">
            <v xml:space="preserve">Manų kruopų košė </v>
          </cell>
          <cell r="C25">
            <v>39.659999999999997</v>
          </cell>
          <cell r="D25">
            <v>14.7</v>
          </cell>
          <cell r="E25">
            <v>209.02</v>
          </cell>
          <cell r="F25">
            <v>1151</v>
          </cell>
          <cell r="G25">
            <v>0.66220000000000001</v>
          </cell>
        </row>
        <row r="26">
          <cell r="A26" t="str">
            <v>9Pus</v>
          </cell>
          <cell r="B26" t="str">
            <v>Pieniška miežinių kruopų košė  (tausojantis)</v>
          </cell>
          <cell r="C26">
            <v>35.299999999999997</v>
          </cell>
          <cell r="D26">
            <v>15.25</v>
          </cell>
          <cell r="E26">
            <v>152.05000000000001</v>
          </cell>
          <cell r="F26">
            <v>872</v>
          </cell>
          <cell r="G26">
            <v>0.55599999999999994</v>
          </cell>
        </row>
        <row r="27">
          <cell r="A27" t="str">
            <v>019SR</v>
          </cell>
          <cell r="B27" t="str">
            <v>Pieniška (pienas 2.5%)  ryžių sriuba</v>
          </cell>
          <cell r="C27">
            <v>25.95</v>
          </cell>
          <cell r="D27">
            <v>37.5</v>
          </cell>
          <cell r="E27">
            <v>101.24</v>
          </cell>
          <cell r="F27">
            <v>858.9</v>
          </cell>
          <cell r="G27">
            <v>0.82530000000000003</v>
          </cell>
        </row>
        <row r="28">
          <cell r="A28" t="str">
            <v>10Sr</v>
          </cell>
          <cell r="B28" t="str">
            <v>Daržovių (kopūstų,bulvių, morkų, žirnelių) sriuba (tausojantis)</v>
          </cell>
          <cell r="C28">
            <v>8.74</v>
          </cell>
          <cell r="D28">
            <v>20.68</v>
          </cell>
          <cell r="E28">
            <v>54.780000000000008</v>
          </cell>
          <cell r="F28">
            <v>410.8</v>
          </cell>
          <cell r="G28">
            <v>0.16082000000000002</v>
          </cell>
        </row>
        <row r="29">
          <cell r="A29" t="str">
            <v>11Sr</v>
          </cell>
          <cell r="B29" t="str">
            <v>Daržovių sriuba (šparaginės pupelės, bulvės, morkos) (ankštinis)(tausojantis)(augalinis)</v>
          </cell>
          <cell r="C29">
            <v>8.82</v>
          </cell>
          <cell r="D29">
            <v>21.032</v>
          </cell>
          <cell r="E29">
            <v>53.116</v>
          </cell>
          <cell r="F29">
            <v>388.72</v>
          </cell>
        </row>
        <row r="30">
          <cell r="A30" t="str">
            <v>12Sr</v>
          </cell>
          <cell r="B30" t="str">
            <v>Ryžių kruopų sriuba su bulvėmis (augalinis) (tausojantis)</v>
          </cell>
          <cell r="C30">
            <v>8.11</v>
          </cell>
          <cell r="D30">
            <v>30.540000000000003</v>
          </cell>
          <cell r="E30">
            <v>70.430000000000007</v>
          </cell>
          <cell r="F30">
            <v>576</v>
          </cell>
        </row>
        <row r="31">
          <cell r="A31" t="str">
            <v>13Sr</v>
          </cell>
          <cell r="B31" t="str">
            <v>Burokėlių sriuba su bulvėmis (tausojantis)</v>
          </cell>
          <cell r="C31">
            <v>22.698000000000004</v>
          </cell>
          <cell r="D31">
            <v>25.608000000000001</v>
          </cell>
          <cell r="E31">
            <v>78.070000000000007</v>
          </cell>
          <cell r="F31">
            <v>607.95999999999992</v>
          </cell>
          <cell r="G31">
            <v>6.5320000000000017E-2</v>
          </cell>
        </row>
        <row r="32">
          <cell r="A32" t="str">
            <v>14Sr</v>
          </cell>
          <cell r="B32" t="str">
            <v>Perlinių kruopų sriuba (augalinis) (tausojantis)</v>
          </cell>
          <cell r="C32">
            <v>9.24</v>
          </cell>
          <cell r="D32">
            <v>41.64</v>
          </cell>
          <cell r="E32">
            <v>70.72</v>
          </cell>
          <cell r="F32">
            <v>660.40000000000009</v>
          </cell>
          <cell r="G32">
            <v>0.26282000000000005</v>
          </cell>
        </row>
        <row r="33">
          <cell r="A33" t="str">
            <v>15Sr</v>
          </cell>
          <cell r="B33" t="str">
            <v>Trinta žaliųjų žirnelių sriuba (žirneliai,bulvės, morkos, svogūnai ) (ankštinis patiekalas) (augalinis)(tausojantis)</v>
          </cell>
          <cell r="C33">
            <v>18.089199999999998</v>
          </cell>
          <cell r="D33">
            <v>41.068399999999997</v>
          </cell>
          <cell r="E33">
            <v>96.144199999999984</v>
          </cell>
          <cell r="F33">
            <v>750.53000000000009</v>
          </cell>
          <cell r="G33">
            <v>1.9165970000000003</v>
          </cell>
        </row>
        <row r="34">
          <cell r="A34" t="str">
            <v>16Sr</v>
          </cell>
          <cell r="B34" t="str">
            <v>Pieniška (pienas 2.5%) grikių sriuba (tausojantis)</v>
          </cell>
          <cell r="C34">
            <v>34.080000000000005</v>
          </cell>
          <cell r="D34">
            <v>52.78</v>
          </cell>
          <cell r="E34">
            <v>90.06</v>
          </cell>
          <cell r="F34">
            <v>968.40000000000009</v>
          </cell>
          <cell r="G34">
            <v>1.1038999999999999</v>
          </cell>
        </row>
        <row r="35">
          <cell r="A35" t="str">
            <v>17Sr</v>
          </cell>
          <cell r="B35" t="str">
            <v>Pieniška (pienas2.5%) makaronų sriuba (tausojantis)</v>
          </cell>
          <cell r="C35">
            <v>32.51</v>
          </cell>
          <cell r="D35">
            <v>29.22</v>
          </cell>
          <cell r="E35">
            <v>95.051999999999992</v>
          </cell>
          <cell r="F35">
            <v>783.22</v>
          </cell>
          <cell r="G35">
            <v>0.97723999999999989</v>
          </cell>
        </row>
        <row r="36">
          <cell r="A36" t="str">
            <v>18Sr</v>
          </cell>
          <cell r="B36" t="str">
            <v>Pieniška (pienas 2.5%) daržovių sriuba (tausojantis)</v>
          </cell>
          <cell r="C36">
            <v>33.145000000000003</v>
          </cell>
          <cell r="D36">
            <v>34.81</v>
          </cell>
          <cell r="E36">
            <v>103.34400000000001</v>
          </cell>
          <cell r="F36">
            <v>823.09</v>
          </cell>
          <cell r="G36">
            <v>0.81580499999999989</v>
          </cell>
        </row>
        <row r="37">
          <cell r="A37" t="str">
            <v>1Sr</v>
          </cell>
          <cell r="B37" t="str">
            <v>Pupelių sriuba (ankštinis)(augalinis)(tausojantis)</v>
          </cell>
          <cell r="C37">
            <v>24.9</v>
          </cell>
          <cell r="D37">
            <v>21.830000000000002</v>
          </cell>
          <cell r="E37">
            <v>91.99</v>
          </cell>
          <cell r="F37">
            <v>598.1</v>
          </cell>
          <cell r="G37">
            <v>0.68131560000000002</v>
          </cell>
        </row>
        <row r="38">
          <cell r="A38" t="str">
            <v>20Sr</v>
          </cell>
          <cell r="B38" t="str">
            <v xml:space="preserve">Pieniška (pienas 2.5%) avižinių dribsnių sriuba </v>
          </cell>
          <cell r="C38">
            <v>34.25</v>
          </cell>
          <cell r="D38">
            <v>29.9</v>
          </cell>
          <cell r="E38">
            <v>96.98</v>
          </cell>
          <cell r="F38">
            <v>775.3</v>
          </cell>
          <cell r="G38">
            <v>0.78959999999999986</v>
          </cell>
        </row>
        <row r="39">
          <cell r="A39" t="str">
            <v>21Sr</v>
          </cell>
          <cell r="B39" t="str">
            <v>Pieniška (pienas 2.5%) miežinių kruopų sriuba (tausojantis)</v>
          </cell>
          <cell r="C39">
            <v>31.475000000000001</v>
          </cell>
          <cell r="D39">
            <v>29.5</v>
          </cell>
          <cell r="E39">
            <v>101.02000000000001</v>
          </cell>
          <cell r="F39">
            <v>788.45</v>
          </cell>
          <cell r="G39">
            <v>0.72664999999999991</v>
          </cell>
        </row>
        <row r="40">
          <cell r="A40" t="str">
            <v>22Sr</v>
          </cell>
          <cell r="B40" t="str">
            <v>Pieniška (pienas 2.5%)  perlinių kruopų sriuba (tausojantis)</v>
          </cell>
          <cell r="C40">
            <v>31.740000000000002</v>
          </cell>
          <cell r="D40">
            <v>35.340000000000003</v>
          </cell>
          <cell r="E40">
            <v>94.62</v>
          </cell>
          <cell r="F40">
            <v>808.6</v>
          </cell>
          <cell r="G40">
            <v>0.82369999999999988</v>
          </cell>
        </row>
        <row r="41">
          <cell r="A41" t="str">
            <v>23Sr</v>
          </cell>
          <cell r="B41" t="str">
            <v>Špinatų sriuba su kiaušiniais (tausojantis)</v>
          </cell>
          <cell r="C41">
            <v>36.055</v>
          </cell>
          <cell r="D41">
            <v>25.823</v>
          </cell>
          <cell r="E41">
            <v>55.358999999999995</v>
          </cell>
          <cell r="F41">
            <v>581.63</v>
          </cell>
          <cell r="G41">
            <v>0.74197999999999997</v>
          </cell>
        </row>
        <row r="42">
          <cell r="A42" t="str">
            <v>23-1Sr</v>
          </cell>
          <cell r="B42" t="str">
            <v>Špinatų sriuba  (tausojantis)(augalinis)</v>
          </cell>
          <cell r="C42">
            <v>7.93</v>
          </cell>
          <cell r="D42">
            <v>10.748000000000001</v>
          </cell>
          <cell r="E42">
            <v>54.833999999999996</v>
          </cell>
          <cell r="F42">
            <v>330.88</v>
          </cell>
          <cell r="G42">
            <v>6.5320000000000017E-2</v>
          </cell>
        </row>
        <row r="43">
          <cell r="A43" t="str">
            <v>24Sr</v>
          </cell>
          <cell r="B43" t="str">
            <v>Ryžių-pmidorų sriuba (augalinis) (tausojantis)</v>
          </cell>
          <cell r="C43">
            <v>7.8599999999999994</v>
          </cell>
          <cell r="D43">
            <v>20.68</v>
          </cell>
          <cell r="E43">
            <v>59.440000000000005</v>
          </cell>
          <cell r="F43">
            <v>449.2</v>
          </cell>
          <cell r="G43">
            <v>0.52902000000000005</v>
          </cell>
        </row>
        <row r="44">
          <cell r="A44" t="str">
            <v>25Sr</v>
          </cell>
          <cell r="B44" t="str">
            <v>Trinta šparaginių pupelių sriuba  (ankštinis)(tausojantis)(augalinis)</v>
          </cell>
          <cell r="C44">
            <v>10.3375</v>
          </cell>
          <cell r="D44">
            <v>21.115000000000002</v>
          </cell>
          <cell r="E44">
            <v>66.66249999999998</v>
          </cell>
          <cell r="F44">
            <v>448.625</v>
          </cell>
          <cell r="G44">
            <v>0.40178779999999997</v>
          </cell>
        </row>
        <row r="45">
          <cell r="A45" t="str">
            <v>25-1Sr</v>
          </cell>
          <cell r="B45" t="str">
            <v>Trinta šparaginių pupelių sriuba (ankštinis)(tausojantis)(augalinis)</v>
          </cell>
          <cell r="C45">
            <v>8.8774999999999995</v>
          </cell>
          <cell r="D45">
            <v>21.042000000000002</v>
          </cell>
          <cell r="E45">
            <v>53.3035</v>
          </cell>
          <cell r="F45">
            <v>389.495</v>
          </cell>
          <cell r="G45">
            <v>0.40178779999999997</v>
          </cell>
        </row>
        <row r="46">
          <cell r="A46" t="str">
            <v>26Sr</v>
          </cell>
          <cell r="B46" t="str">
            <v>Bulvių sriuba su mėsos (kiaulienos) kukuliukais (tausojantis)</v>
          </cell>
          <cell r="C46">
            <v>34.554799999999993</v>
          </cell>
          <cell r="D46">
            <v>40.2712</v>
          </cell>
          <cell r="E46">
            <v>67.297200000000004</v>
          </cell>
          <cell r="F46">
            <v>749.952</v>
          </cell>
          <cell r="G46">
            <v>1.1569176000000001</v>
          </cell>
        </row>
        <row r="47">
          <cell r="A47" t="str">
            <v>27Sr</v>
          </cell>
          <cell r="B47" t="str">
            <v>Daržovių ( brokoliai, bulvės, morkos, šaldytų daržovių mišinys ) sriuba (tausojantis)(augalinis)</v>
          </cell>
          <cell r="C47">
            <v>11.889999999999999</v>
          </cell>
          <cell r="D47">
            <v>23.425000000000001</v>
          </cell>
          <cell r="E47">
            <v>60.03</v>
          </cell>
          <cell r="F47">
            <v>470.1</v>
          </cell>
          <cell r="G47">
            <v>1.6034156000000002</v>
          </cell>
        </row>
        <row r="48">
          <cell r="A48" t="str">
            <v>28Sr</v>
          </cell>
          <cell r="B48" t="str">
            <v>Agurkų sriuba su perlinėmis kruopomis (augalinis)(tausojantis)</v>
          </cell>
          <cell r="C48">
            <v>9.2100000000000009</v>
          </cell>
          <cell r="D48">
            <v>31.12</v>
          </cell>
          <cell r="E48">
            <v>75.850000000000009</v>
          </cell>
          <cell r="F48">
            <v>597.56000000000006</v>
          </cell>
          <cell r="G48">
            <v>0.93582759999999987</v>
          </cell>
        </row>
        <row r="49">
          <cell r="A49" t="str">
            <v>29Sr</v>
          </cell>
          <cell r="B49" t="str">
            <v>Pieniška (pienas 2.5%) daržovių (bulvės, žiedinai kopūstai, morkos, žirneliai) sriuba (tausojantis)</v>
          </cell>
          <cell r="C49">
            <v>34.56</v>
          </cell>
          <cell r="D49">
            <v>29.25</v>
          </cell>
          <cell r="E49">
            <v>100.378</v>
          </cell>
          <cell r="F49">
            <v>760.38</v>
          </cell>
          <cell r="G49">
            <v>1.0686599999999999</v>
          </cell>
        </row>
        <row r="50">
          <cell r="A50" t="str">
            <v>2Sr</v>
          </cell>
          <cell r="B50" t="str">
            <v>Daržovių (kopūstai, bulvės, morkos, žirneliai, svogūnai) sriuba (tausojantis) (augalinis)</v>
          </cell>
          <cell r="C50">
            <v>11.045</v>
          </cell>
          <cell r="D50">
            <v>45.839999999999996</v>
          </cell>
          <cell r="E50">
            <v>72.23</v>
          </cell>
          <cell r="F50">
            <v>703.85</v>
          </cell>
          <cell r="G50">
            <v>0.92079560000000016</v>
          </cell>
        </row>
        <row r="51">
          <cell r="A51" t="str">
            <v>30Sr</v>
          </cell>
          <cell r="B51" t="str">
            <v>Daržovių (bulvių, morkų, kopūstų, brokolių, žirnelių) sriuba (tausojantis)</v>
          </cell>
          <cell r="C51">
            <v>29.217500000000001</v>
          </cell>
          <cell r="D51">
            <v>40.07</v>
          </cell>
          <cell r="E51">
            <v>64.647500000000008</v>
          </cell>
          <cell r="F51">
            <v>692.97499999999991</v>
          </cell>
          <cell r="G51">
            <v>0.85009000000000012</v>
          </cell>
        </row>
        <row r="52">
          <cell r="A52" t="str">
            <v>31Sr</v>
          </cell>
          <cell r="B52" t="str">
            <v>Pertrinta brokolių sriuba (augalinis)(tausojantis)</v>
          </cell>
          <cell r="C52">
            <v>11.659999999999998</v>
          </cell>
          <cell r="D52">
            <v>21.29</v>
          </cell>
          <cell r="E52">
            <v>68.3</v>
          </cell>
          <cell r="F52">
            <v>475.1</v>
          </cell>
          <cell r="G52">
            <v>1.4103956</v>
          </cell>
        </row>
        <row r="53">
          <cell r="A53" t="str">
            <v>32Sr</v>
          </cell>
          <cell r="B53" t="str">
            <v>Trinta moliūgų sriuba  (augalinis)(tausojantis)</v>
          </cell>
          <cell r="C53">
            <v>9.4096000000000011</v>
          </cell>
          <cell r="D53">
            <v>14.9124</v>
          </cell>
          <cell r="E53">
            <v>73.213899999999995</v>
          </cell>
          <cell r="F53">
            <v>444.14730000000003</v>
          </cell>
          <cell r="G53">
            <v>0.37140000000000001</v>
          </cell>
        </row>
        <row r="54">
          <cell r="A54" t="str">
            <v>33Sr</v>
          </cell>
          <cell r="B54" t="str">
            <v>Lęšių sriuba su bolivine balanda (ankštinis patiekalas) (augalinis) (tausojantis)</v>
          </cell>
          <cell r="C54">
            <v>41.301000000000002</v>
          </cell>
          <cell r="D54">
            <v>20.716799999999999</v>
          </cell>
          <cell r="E54">
            <v>119.29429999999999</v>
          </cell>
          <cell r="F54">
            <v>780.22400000000005</v>
          </cell>
          <cell r="G54">
            <v>0.59679999999999989</v>
          </cell>
        </row>
        <row r="55">
          <cell r="A55" t="str">
            <v>34Sr</v>
          </cell>
          <cell r="B55" t="str">
            <v>Barščių sriuba su pupelėmis (tausojantis)</v>
          </cell>
          <cell r="C55">
            <v>34.207080000000005</v>
          </cell>
          <cell r="D55">
            <v>24.512380000000004</v>
          </cell>
          <cell r="E55">
            <v>97.622099999999989</v>
          </cell>
          <cell r="F55">
            <v>688.67060000000004</v>
          </cell>
          <cell r="G55">
            <v>0.41626400000000002</v>
          </cell>
        </row>
        <row r="56">
          <cell r="A56" t="str">
            <v>34-1Sr</v>
          </cell>
          <cell r="B56" t="str">
            <v>Barščių sriuba su pupelėmis (tausojantis) (augalinis)</v>
          </cell>
          <cell r="C56">
            <v>21.167079999999999</v>
          </cell>
          <cell r="D56">
            <v>9.5523799999999994</v>
          </cell>
          <cell r="E56">
            <v>97.462099999999992</v>
          </cell>
          <cell r="F56">
            <v>500.67059999999998</v>
          </cell>
          <cell r="G56">
            <v>0.41626400000000002</v>
          </cell>
        </row>
        <row r="57">
          <cell r="A57" t="str">
            <v>35Sr</v>
          </cell>
          <cell r="B57" t="str">
            <v>Daržovių (bulvių, morkų, kopūstų, žirnelių) sriuba su mėsos (kiaulienos) kukuliukais (tausojantis)</v>
          </cell>
          <cell r="C57" t="e">
            <v>#N/A</v>
          </cell>
          <cell r="D57" t="e">
            <v>#N/A</v>
          </cell>
          <cell r="E57" t="e">
            <v>#N/A</v>
          </cell>
          <cell r="F57" t="e">
            <v>#N/A</v>
          </cell>
          <cell r="G57" t="e">
            <v>#N/A</v>
          </cell>
        </row>
        <row r="58">
          <cell r="A58" t="str">
            <v>35-1Sr</v>
          </cell>
          <cell r="B58" t="str">
            <v>Daržovių (bulvių, morkų, kopūstų, žirnelių) sriuba (tausojantis)(augalinis)</v>
          </cell>
          <cell r="C58">
            <v>8.7799999999999994</v>
          </cell>
          <cell r="D58">
            <v>20.73</v>
          </cell>
          <cell r="E58">
            <v>51.38</v>
          </cell>
          <cell r="F58">
            <v>392.8</v>
          </cell>
          <cell r="G58">
            <v>0.80479460000000003</v>
          </cell>
        </row>
        <row r="59">
          <cell r="A59" t="str">
            <v>36Sr</v>
          </cell>
          <cell r="B59" t="str">
            <v>Pieniška (pienas 2,5%) perlinių kruopų sriuba (tausojantis)</v>
          </cell>
          <cell r="C59">
            <v>26.925000000000001</v>
          </cell>
          <cell r="D59">
            <v>34.799999999999997</v>
          </cell>
          <cell r="E59">
            <v>99.9</v>
          </cell>
          <cell r="F59">
            <v>800.75</v>
          </cell>
          <cell r="G59">
            <v>0.71875</v>
          </cell>
        </row>
        <row r="60">
          <cell r="A60" t="str">
            <v>13-1Sr</v>
          </cell>
          <cell r="B60" t="str">
            <v>Burokėlių sriuba su bulvėmis (tausojantis) (augalinis)</v>
          </cell>
          <cell r="C60">
            <v>9.6580000000000013</v>
          </cell>
          <cell r="D60">
            <v>10.648</v>
          </cell>
          <cell r="E60">
            <v>77.910000000000011</v>
          </cell>
          <cell r="F60">
            <v>419.96000000000004</v>
          </cell>
          <cell r="G60">
            <v>6.5320000000000017E-2</v>
          </cell>
        </row>
        <row r="61">
          <cell r="A61" t="str">
            <v>8-1Sr</v>
          </cell>
          <cell r="B61" t="str">
            <v>Šviežių kopūstų sriuba su bulvėmis (tausojantis) (augalinis)</v>
          </cell>
          <cell r="C61">
            <v>8.375</v>
          </cell>
          <cell r="D61">
            <v>11.082000000000001</v>
          </cell>
          <cell r="E61">
            <v>51.500999999999991</v>
          </cell>
          <cell r="F61">
            <v>306.77000000000004</v>
          </cell>
          <cell r="G61">
            <v>0.56862799999999991</v>
          </cell>
        </row>
        <row r="62">
          <cell r="A62" t="str">
            <v>37Sr</v>
          </cell>
          <cell r="B62" t="str">
            <v>Pieniška (pienas 2.5%)  ryžių kruopų sriuba (tausojantis)</v>
          </cell>
          <cell r="C62">
            <v>30.940000000000005</v>
          </cell>
          <cell r="D62">
            <v>34.22</v>
          </cell>
          <cell r="E62">
            <v>95.66</v>
          </cell>
          <cell r="F62">
            <v>825.40000000000009</v>
          </cell>
          <cell r="G62">
            <v>0.87729999999999986</v>
          </cell>
        </row>
        <row r="63">
          <cell r="A63" t="str">
            <v>38Sr</v>
          </cell>
          <cell r="B63" t="str">
            <v>Trinta batatų ir morkų sriuba (tausojantis)(augalinis)</v>
          </cell>
          <cell r="C63">
            <v>10.920000000000002</v>
          </cell>
          <cell r="D63">
            <v>16.100000000000001</v>
          </cell>
          <cell r="E63">
            <v>95.51</v>
          </cell>
          <cell r="F63">
            <v>531.15</v>
          </cell>
          <cell r="G63">
            <v>0.38407000000000002</v>
          </cell>
        </row>
        <row r="64">
          <cell r="A64" t="str">
            <v>39Sr</v>
          </cell>
          <cell r="B64" t="str">
            <v>Trinta porų sriuba (augalinis) (tausojantis)</v>
          </cell>
          <cell r="C64">
            <v>12.78</v>
          </cell>
          <cell r="D64">
            <v>46.34</v>
          </cell>
          <cell r="E64">
            <v>70.004999999999995</v>
          </cell>
          <cell r="F64">
            <v>703.86500000000001</v>
          </cell>
          <cell r="G64">
            <v>1.4620000000000002</v>
          </cell>
        </row>
        <row r="65">
          <cell r="A65" t="str">
            <v>40Sr</v>
          </cell>
          <cell r="B65" t="str">
            <v>Perlinių kruopų sriuba su pupelėmis ir daržovėmis (augalinis, tausojantis, ankštinis)</v>
          </cell>
          <cell r="C65">
            <v>41.81</v>
          </cell>
          <cell r="D65">
            <v>34.910000000000004</v>
          </cell>
          <cell r="E65">
            <v>183.41500000000002</v>
          </cell>
          <cell r="F65">
            <v>1140.45</v>
          </cell>
          <cell r="G65">
            <v>2.4541639999999996</v>
          </cell>
        </row>
        <row r="66">
          <cell r="A66" t="str">
            <v>3Sr</v>
          </cell>
          <cell r="B66" t="str">
            <v>Trinta lęšių sriuba (ankštinis patiekalas) (augalinis) (tausojantis)</v>
          </cell>
          <cell r="C66">
            <v>39.813200000000009</v>
          </cell>
          <cell r="D66">
            <v>16.090399999999999</v>
          </cell>
          <cell r="E66">
            <v>132.18820000000002</v>
          </cell>
          <cell r="F66">
            <v>779.09</v>
          </cell>
          <cell r="G66">
            <v>0.92059999999999997</v>
          </cell>
        </row>
        <row r="67">
          <cell r="A67" t="str">
            <v>4Sr</v>
          </cell>
          <cell r="B67" t="str">
            <v>Agurkų sriuba su perlinėmis kruopomis (tausojantis)</v>
          </cell>
          <cell r="C67">
            <v>10.524000000000001</v>
          </cell>
          <cell r="D67">
            <v>42.596000000000004</v>
          </cell>
          <cell r="E67">
            <v>75.876000000000019</v>
          </cell>
          <cell r="F67">
            <v>704.76</v>
          </cell>
          <cell r="G67">
            <v>0.7520155999999999</v>
          </cell>
        </row>
        <row r="68">
          <cell r="A68" t="str">
            <v>5Sr</v>
          </cell>
          <cell r="B68" t="str">
            <v>Žirnių  sriuba  (ankštinis patiekalas) (augalinis) (tausojantis)</v>
          </cell>
          <cell r="C68">
            <v>25.38</v>
          </cell>
          <cell r="D68">
            <v>21.62</v>
          </cell>
          <cell r="E68">
            <v>83.279999999999987</v>
          </cell>
          <cell r="F68">
            <v>580.40000000000009</v>
          </cell>
          <cell r="G68">
            <v>0.24682000000000001</v>
          </cell>
        </row>
        <row r="69">
          <cell r="A69" t="str">
            <v>6Sr</v>
          </cell>
          <cell r="B69" t="str">
            <v>Žirnių-perlinių kruopų sriuba (ankštinis patiekalas) (augalinis) (tausojantis)</v>
          </cell>
          <cell r="C69">
            <v>24.21</v>
          </cell>
          <cell r="D69">
            <v>32.160000000000004</v>
          </cell>
          <cell r="E69">
            <v>94.63</v>
          </cell>
          <cell r="F69">
            <v>711.5</v>
          </cell>
          <cell r="G69">
            <v>0.29832000000000003</v>
          </cell>
        </row>
        <row r="70">
          <cell r="A70" t="str">
            <v>7Sr</v>
          </cell>
          <cell r="B70" t="str">
            <v>Bulvių sriuba su miežinėmis kruopomis (tausojantis) (augalinis)</v>
          </cell>
          <cell r="C70">
            <v>14.379999999999999</v>
          </cell>
          <cell r="D70">
            <v>22.39</v>
          </cell>
          <cell r="E70">
            <v>102.99000000000001</v>
          </cell>
          <cell r="F70">
            <v>647.1</v>
          </cell>
          <cell r="G70">
            <v>0.50581560000000003</v>
          </cell>
        </row>
        <row r="71">
          <cell r="A71" t="str">
            <v>7-1Sr</v>
          </cell>
          <cell r="B71" t="str">
            <v>Bulvių sriuba su miežinėmis kruopomis (tausojantis) (augalinis)</v>
          </cell>
          <cell r="C71">
            <v>14.379999999999999</v>
          </cell>
          <cell r="D71">
            <v>22.39</v>
          </cell>
          <cell r="E71">
            <v>102.99000000000001</v>
          </cell>
          <cell r="F71">
            <v>647.1</v>
          </cell>
          <cell r="G71">
            <v>0.50581560000000003</v>
          </cell>
        </row>
        <row r="72">
          <cell r="A72" t="str">
            <v>8Sr</v>
          </cell>
          <cell r="B72" t="str">
            <v>Šviežių kopūstų sriuba su bulvėmis (tausojantis)</v>
          </cell>
          <cell r="C72">
            <v>21.414999999999999</v>
          </cell>
          <cell r="D72">
            <v>26.042000000000002</v>
          </cell>
          <cell r="E72">
            <v>51.660999999999987</v>
          </cell>
          <cell r="F72">
            <v>494.77000000000004</v>
          </cell>
          <cell r="G72">
            <v>0.56862799999999991</v>
          </cell>
        </row>
        <row r="73">
          <cell r="A73" t="str">
            <v>9Sr</v>
          </cell>
          <cell r="B73" t="str">
            <v>Raugintų kopūstų sriuba (augalinis)(tausojantis)</v>
          </cell>
          <cell r="C73">
            <v>6.02</v>
          </cell>
          <cell r="D73">
            <v>20.391999999999999</v>
          </cell>
          <cell r="E73">
            <v>47.944000000000003</v>
          </cell>
          <cell r="F73">
            <v>382.42</v>
          </cell>
          <cell r="G73">
            <v>0.47215999999999997</v>
          </cell>
        </row>
        <row r="74">
          <cell r="A74" t="str">
            <v>03Gar</v>
          </cell>
          <cell r="B74" t="e">
            <v>#REF!</v>
          </cell>
          <cell r="C74" t="e">
            <v>#REF!</v>
          </cell>
          <cell r="D74" t="e">
            <v>#REF!</v>
          </cell>
          <cell r="E74" t="e">
            <v>#REF!</v>
          </cell>
          <cell r="F74" t="e">
            <v>#REF!</v>
          </cell>
          <cell r="G74" t="e">
            <v>#REF!</v>
          </cell>
        </row>
        <row r="75">
          <cell r="A75" t="str">
            <v>1Gar</v>
          </cell>
          <cell r="B75" t="str">
            <v>Virtos bulvės (tausojantis)(augalinis)</v>
          </cell>
          <cell r="C75">
            <v>20.6</v>
          </cell>
          <cell r="D75">
            <v>1.03</v>
          </cell>
          <cell r="E75">
            <v>188.49</v>
          </cell>
          <cell r="F75">
            <v>834.30000000000007</v>
          </cell>
          <cell r="G75">
            <v>1.1369956000000001</v>
          </cell>
        </row>
        <row r="76">
          <cell r="A76" t="str">
            <v>2Gar</v>
          </cell>
          <cell r="B76" t="str">
            <v>Bulvių košė (tausojantis)</v>
          </cell>
          <cell r="C76">
            <v>22.39</v>
          </cell>
          <cell r="D76">
            <v>29.439999999999998</v>
          </cell>
          <cell r="E76">
            <v>161.80000000000001</v>
          </cell>
          <cell r="F76">
            <v>992.90000000000009</v>
          </cell>
          <cell r="G76">
            <v>0.3876</v>
          </cell>
        </row>
        <row r="77">
          <cell r="A77" t="str">
            <v>3Gar</v>
          </cell>
          <cell r="B77" t="str">
            <v>Keptos bulvės su  prieskoninėmis žolelėmis (tausojantis)(augalinis)</v>
          </cell>
          <cell r="C77">
            <v>29.05</v>
          </cell>
          <cell r="D77">
            <v>51.35</v>
          </cell>
          <cell r="E77">
            <v>265.39999999999998</v>
          </cell>
          <cell r="F77">
            <v>1616.5</v>
          </cell>
          <cell r="G77">
            <v>1.834956</v>
          </cell>
        </row>
        <row r="78">
          <cell r="A78" t="str">
            <v>4Gar</v>
          </cell>
          <cell r="B78" t="str">
            <v>Biri ryžių kruopų košė su ciberžole (tausojantis)(augalinis)</v>
          </cell>
          <cell r="C78">
            <v>31.680000000000003</v>
          </cell>
          <cell r="D78">
            <v>1.44</v>
          </cell>
          <cell r="E78">
            <v>275.39999999999998</v>
          </cell>
          <cell r="F78">
            <v>1281.5999999999999</v>
          </cell>
          <cell r="G78">
            <v>1.0105</v>
          </cell>
        </row>
        <row r="79">
          <cell r="A79" t="str">
            <v>5Gar</v>
          </cell>
          <cell r="B79" t="str">
            <v>Biri perlinių kruopų košė (tausojantis)(augalinis)</v>
          </cell>
          <cell r="C79">
            <v>32.340000000000003</v>
          </cell>
          <cell r="D79">
            <v>5.94</v>
          </cell>
          <cell r="E79">
            <v>248.16</v>
          </cell>
          <cell r="F79">
            <v>1105.5</v>
          </cell>
          <cell r="G79">
            <v>0.29949999999999999</v>
          </cell>
        </row>
        <row r="80">
          <cell r="A80" t="str">
            <v>6Gar</v>
          </cell>
          <cell r="B80" t="str">
            <v>Virti spelta arba pilno grūdo makaronai  (tausojantis)(augalinis)</v>
          </cell>
          <cell r="C80">
            <v>37.830000000000005</v>
          </cell>
          <cell r="D80">
            <v>30.990000000000002</v>
          </cell>
          <cell r="E80">
            <v>265.33</v>
          </cell>
          <cell r="F80">
            <v>1521.7</v>
          </cell>
          <cell r="G80">
            <v>1.2975000000000003</v>
          </cell>
        </row>
        <row r="81">
          <cell r="A81" t="str">
            <v>7Gar</v>
          </cell>
          <cell r="B81" t="str">
            <v>Biri grikių kruopų košė (tausojantis) (augalinis)</v>
          </cell>
          <cell r="C81">
            <v>60.480000000000004</v>
          </cell>
          <cell r="D81">
            <v>14.879999999999999</v>
          </cell>
          <cell r="E81">
            <v>332.64</v>
          </cell>
          <cell r="F81">
            <v>1675.2</v>
          </cell>
          <cell r="G81">
            <v>1.1080000000000001</v>
          </cell>
        </row>
        <row r="82">
          <cell r="A82" t="str">
            <v>8Gar</v>
          </cell>
          <cell r="B82" t="str">
            <v>Virtos kuskuso kruopos (tausojantis)(augalinis)</v>
          </cell>
          <cell r="C82">
            <v>35.699999999999996</v>
          </cell>
          <cell r="D82">
            <v>3.8500000000000005</v>
          </cell>
          <cell r="E82">
            <v>244.99999999999997</v>
          </cell>
          <cell r="F82">
            <v>1197</v>
          </cell>
          <cell r="G82" t="e">
            <v>#REF!</v>
          </cell>
        </row>
        <row r="83">
          <cell r="A83" t="str">
            <v>9Gar</v>
          </cell>
          <cell r="B83" t="str">
            <v>Virtos miežinės kruopos (tausojantis)(augalinis)</v>
          </cell>
          <cell r="C83">
            <v>20</v>
          </cell>
          <cell r="D83">
            <v>4</v>
          </cell>
          <cell r="E83">
            <v>130</v>
          </cell>
          <cell r="F83">
            <v>620</v>
          </cell>
          <cell r="G83">
            <v>0.1825</v>
          </cell>
        </row>
        <row r="84">
          <cell r="A84" t="str">
            <v>10Gar</v>
          </cell>
          <cell r="B84" t="str">
            <v>Ryžiai su daržovėmis (tausojantis)</v>
          </cell>
          <cell r="C84">
            <v>21.929999999999996</v>
          </cell>
          <cell r="D84">
            <v>30.15</v>
          </cell>
          <cell r="E84">
            <v>156.66000000000003</v>
          </cell>
          <cell r="F84">
            <v>960.3</v>
          </cell>
          <cell r="G84">
            <v>1.7130000000000001</v>
          </cell>
        </row>
        <row r="85">
          <cell r="A85" t="str">
            <v>11Gar</v>
          </cell>
          <cell r="B85" t="str">
            <v>Troškintos daržovės (tausojantis)</v>
          </cell>
          <cell r="C85">
            <v>21.929200000000002</v>
          </cell>
          <cell r="D85">
            <v>65.203999999999994</v>
          </cell>
          <cell r="E85">
            <v>83.205400000000012</v>
          </cell>
          <cell r="F85">
            <v>1002.3900000000001</v>
          </cell>
          <cell r="G85">
            <v>2.9376220000000002</v>
          </cell>
        </row>
        <row r="86">
          <cell r="A86" t="str">
            <v>12Gar</v>
          </cell>
          <cell r="B86" t="str">
            <v>Biri miežinių kruopų košė (tausojantis)(augalinis)</v>
          </cell>
          <cell r="C86">
            <v>33</v>
          </cell>
          <cell r="D86">
            <v>6.6000000000000005</v>
          </cell>
          <cell r="E86">
            <v>214.5</v>
          </cell>
          <cell r="F86">
            <v>1023</v>
          </cell>
          <cell r="G86">
            <v>0.29949999999999999</v>
          </cell>
        </row>
        <row r="87">
          <cell r="A87" t="str">
            <v>010Sa</v>
          </cell>
          <cell r="B87" t="e">
            <v>#REF!</v>
          </cell>
          <cell r="C87" t="e">
            <v>#REF!</v>
          </cell>
          <cell r="D87" t="e">
            <v>#REF!</v>
          </cell>
          <cell r="E87" t="e">
            <v>#REF!</v>
          </cell>
          <cell r="F87" t="e">
            <v>#REF!</v>
          </cell>
          <cell r="G87" t="e">
            <v>#REF!</v>
          </cell>
        </row>
        <row r="88">
          <cell r="A88" t="str">
            <v>0111SA</v>
          </cell>
          <cell r="B88" t="str">
            <v>Salotos</v>
          </cell>
          <cell r="C88">
            <v>13</v>
          </cell>
          <cell r="D88">
            <v>3</v>
          </cell>
          <cell r="E88">
            <v>25</v>
          </cell>
          <cell r="F88">
            <v>120</v>
          </cell>
          <cell r="G88">
            <v>5</v>
          </cell>
        </row>
        <row r="89">
          <cell r="A89" t="str">
            <v>011Sa</v>
          </cell>
          <cell r="B89" t="e">
            <v>#REF!</v>
          </cell>
          <cell r="C89" t="e">
            <v>#REF!</v>
          </cell>
          <cell r="D89" t="e">
            <v>#REF!</v>
          </cell>
          <cell r="E89" t="e">
            <v>#REF!</v>
          </cell>
          <cell r="F89" t="e">
            <v>#REF!</v>
          </cell>
          <cell r="G89" t="e">
            <v>#REF!</v>
          </cell>
        </row>
        <row r="90">
          <cell r="A90" t="str">
            <v>04Sa</v>
          </cell>
          <cell r="B90" t="str">
            <v>Daržovių salotos (pekino kopūstai, agurkai, pomidorai, paprikos,porai)</v>
          </cell>
          <cell r="C90">
            <v>10.930000000000001</v>
          </cell>
          <cell r="D90">
            <v>22.619999999999997</v>
          </cell>
          <cell r="E90">
            <v>38.850000000000009</v>
          </cell>
          <cell r="F90">
            <v>333.3</v>
          </cell>
          <cell r="G90">
            <v>2.6333790000000006</v>
          </cell>
        </row>
        <row r="91">
          <cell r="A91" t="str">
            <v>06Sa</v>
          </cell>
          <cell r="B91" t="str">
            <v xml:space="preserve">Morkų salotos su česnaku </v>
          </cell>
          <cell r="C91">
            <v>9.68</v>
          </cell>
          <cell r="D91">
            <v>50.73</v>
          </cell>
          <cell r="E91">
            <v>84.72999999999999</v>
          </cell>
          <cell r="F91">
            <v>749.5</v>
          </cell>
          <cell r="G91">
            <v>0.61049999999999993</v>
          </cell>
        </row>
        <row r="92">
          <cell r="A92" t="str">
            <v>09Sa</v>
          </cell>
          <cell r="B92" t="e">
            <v>#REF!</v>
          </cell>
          <cell r="C92" t="e">
            <v>#REF!</v>
          </cell>
          <cell r="D92" t="e">
            <v>#REF!</v>
          </cell>
          <cell r="E92" t="e">
            <v>#REF!</v>
          </cell>
          <cell r="F92" t="e">
            <v>#REF!</v>
          </cell>
          <cell r="G92" t="e">
            <v>#REF!</v>
          </cell>
        </row>
        <row r="93">
          <cell r="A93" t="str">
            <v>10Sa</v>
          </cell>
          <cell r="B93" t="str">
            <v>Morkų salotos su šalto spaudimo nerafinuotu aliejumi</v>
          </cell>
          <cell r="C93">
            <v>9.5500000000000007</v>
          </cell>
          <cell r="D93">
            <v>51.8</v>
          </cell>
          <cell r="E93">
            <v>82.699999999999989</v>
          </cell>
          <cell r="F93">
            <v>736.5</v>
          </cell>
          <cell r="G93">
            <v>0.15000000000000002</v>
          </cell>
        </row>
        <row r="94">
          <cell r="A94" t="str">
            <v>11Sa</v>
          </cell>
          <cell r="B94" t="str">
            <v>Šviežių kopūstų salotos su pomidorais, paprikomis, porais ir šalto spaudimo nerafinuotu aliejumi (augalinis)</v>
          </cell>
          <cell r="C94">
            <v>14.37</v>
          </cell>
          <cell r="D94">
            <v>32.159999999999997</v>
          </cell>
          <cell r="E94">
            <v>73.950000000000017</v>
          </cell>
          <cell r="F94">
            <v>565.29999999999995</v>
          </cell>
          <cell r="G94">
            <v>1.4727950000000003</v>
          </cell>
        </row>
        <row r="95">
          <cell r="A95" t="str">
            <v>12Sa</v>
          </cell>
          <cell r="B95" t="str">
            <v>Daržovių asorti (agurkai, morkos, pomidorai)</v>
          </cell>
          <cell r="C95">
            <v>8.7999999999999989</v>
          </cell>
          <cell r="D95">
            <v>1.6999999999999997</v>
          </cell>
          <cell r="E95">
            <v>53.099999999999994</v>
          </cell>
          <cell r="F95">
            <v>214.6</v>
          </cell>
          <cell r="G95">
            <v>2.6578559999999998</v>
          </cell>
        </row>
        <row r="96">
          <cell r="A96" t="str">
            <v>15Sa</v>
          </cell>
          <cell r="B96" t="str">
            <v>Pomidorų salotos su svogūnais ir šalto spaudimo nerafinuotu aliejumi</v>
          </cell>
          <cell r="C96">
            <v>10.15</v>
          </cell>
          <cell r="D96">
            <v>51.93</v>
          </cell>
          <cell r="E96">
            <v>43.039999999999992</v>
          </cell>
          <cell r="F96">
            <v>619.29999999999995</v>
          </cell>
          <cell r="G96">
            <v>2.6876639999999998</v>
          </cell>
        </row>
        <row r="97">
          <cell r="A97" t="str">
            <v>16Sa</v>
          </cell>
          <cell r="B97" t="str">
            <v>Agurkai</v>
          </cell>
          <cell r="C97">
            <v>8</v>
          </cell>
          <cell r="D97">
            <v>2</v>
          </cell>
          <cell r="E97">
            <v>23</v>
          </cell>
          <cell r="F97">
            <v>110</v>
          </cell>
          <cell r="G97">
            <v>2.6530659999999999</v>
          </cell>
        </row>
        <row r="98">
          <cell r="A98" t="str">
            <v>17Sa</v>
          </cell>
          <cell r="B98" t="str">
            <v>Ridikai</v>
          </cell>
          <cell r="C98">
            <v>10</v>
          </cell>
          <cell r="D98">
            <v>1</v>
          </cell>
          <cell r="E98">
            <v>40.999999999999993</v>
          </cell>
          <cell r="F98">
            <v>160</v>
          </cell>
          <cell r="G98">
            <v>0</v>
          </cell>
        </row>
        <row r="99">
          <cell r="A99" t="str">
            <v>18Sa</v>
          </cell>
          <cell r="B99" t="str">
            <v>Paprika</v>
          </cell>
          <cell r="C99">
            <v>13.000000000000002</v>
          </cell>
          <cell r="D99">
            <v>5</v>
          </cell>
          <cell r="E99">
            <v>66</v>
          </cell>
          <cell r="F99">
            <v>290</v>
          </cell>
          <cell r="G99">
            <v>4.75</v>
          </cell>
        </row>
        <row r="100">
          <cell r="A100" t="str">
            <v>19Sa</v>
          </cell>
          <cell r="B100" t="str">
            <v>Cukinijos</v>
          </cell>
          <cell r="C100">
            <v>12</v>
          </cell>
          <cell r="D100">
            <v>1</v>
          </cell>
          <cell r="E100">
            <v>34</v>
          </cell>
          <cell r="F100">
            <v>160</v>
          </cell>
          <cell r="G100">
            <v>0</v>
          </cell>
        </row>
        <row r="101">
          <cell r="A101" t="str">
            <v>20Sa</v>
          </cell>
          <cell r="B101" t="str">
            <v>Ridikėliai</v>
          </cell>
          <cell r="C101">
            <v>11.000000000000002</v>
          </cell>
          <cell r="D101">
            <v>1</v>
          </cell>
          <cell r="E101">
            <v>39</v>
          </cell>
          <cell r="F101">
            <v>170</v>
          </cell>
          <cell r="G101">
            <v>0</v>
          </cell>
        </row>
        <row r="102">
          <cell r="A102" t="str">
            <v>21Sa</v>
          </cell>
          <cell r="B102" t="str">
            <v>Burokėlių salotos su avinžirniais ir linų sėmenimis (augalinis)</v>
          </cell>
          <cell r="C102">
            <v>36.793279999999996</v>
          </cell>
          <cell r="D102">
            <v>46.35333</v>
          </cell>
          <cell r="E102">
            <v>148.47635</v>
          </cell>
          <cell r="F102">
            <v>1042.2320999999999</v>
          </cell>
          <cell r="G102">
            <v>0.60244999999999993</v>
          </cell>
        </row>
        <row r="103">
          <cell r="A103" t="str">
            <v>22Sa</v>
          </cell>
          <cell r="B103" t="str">
            <v>Kaliaropės</v>
          </cell>
          <cell r="C103">
            <v>19</v>
          </cell>
          <cell r="D103">
            <v>2</v>
          </cell>
          <cell r="E103">
            <v>54.000000000000007</v>
          </cell>
          <cell r="F103">
            <v>210</v>
          </cell>
          <cell r="G103">
            <v>0</v>
          </cell>
        </row>
        <row r="104">
          <cell r="A104" t="str">
            <v>23Sa</v>
          </cell>
          <cell r="B104" t="str">
            <v>Žiedinių kopūstų salotos su pomidorais, paprikomis ir šalto spaudimo alyvuogių aliejumi (augalinis)</v>
          </cell>
          <cell r="C104">
            <v>18.856000000000002</v>
          </cell>
          <cell r="D104">
            <v>25.144399999999997</v>
          </cell>
          <cell r="E104">
            <v>47.431800000000003</v>
          </cell>
          <cell r="F104">
            <v>402.68599999999998</v>
          </cell>
          <cell r="G104">
            <v>4.1311099999999996</v>
          </cell>
        </row>
        <row r="105">
          <cell r="A105" t="str">
            <v>24Sa</v>
          </cell>
          <cell r="B105" t="str">
            <v>Kopūstų salotos su džiovintomis spanguolėmis, morkomis, brokoliais ir moliūgų sėklomis (augalinis)</v>
          </cell>
          <cell r="C105">
            <v>25.68</v>
          </cell>
          <cell r="D105">
            <v>45.58</v>
          </cell>
          <cell r="E105">
            <v>166.08000000000004</v>
          </cell>
          <cell r="F105">
            <v>1102</v>
          </cell>
          <cell r="G105">
            <v>2.41547</v>
          </cell>
        </row>
        <row r="106">
          <cell r="A106" t="str">
            <v>25Sa</v>
          </cell>
          <cell r="B106" t="str">
            <v>Daržovių salotos (pekino kopūstai, agurkai, pomidorai, paprikos,porai)</v>
          </cell>
          <cell r="C106">
            <v>10.930000000000001</v>
          </cell>
          <cell r="D106">
            <v>22.619999999999997</v>
          </cell>
          <cell r="E106">
            <v>38.850000000000009</v>
          </cell>
          <cell r="F106">
            <v>333.3</v>
          </cell>
          <cell r="G106">
            <v>2.6333790000000006</v>
          </cell>
        </row>
        <row r="107">
          <cell r="A107" t="str">
            <v>26Sa</v>
          </cell>
          <cell r="B107" t="str">
            <v>Burokėlių salotos su špinatais (augalinis)</v>
          </cell>
          <cell r="C107">
            <v>22.275000000000002</v>
          </cell>
          <cell r="D107">
            <v>31.41</v>
          </cell>
          <cell r="E107">
            <v>126.13000000000001</v>
          </cell>
          <cell r="F107">
            <v>759.45</v>
          </cell>
          <cell r="G107">
            <v>1.40343</v>
          </cell>
        </row>
        <row r="108">
          <cell r="A108" t="str">
            <v>27Sa</v>
          </cell>
          <cell r="B108" t="str">
            <v>Alyvuogės</v>
          </cell>
          <cell r="C108">
            <v>19</v>
          </cell>
          <cell r="D108">
            <v>2</v>
          </cell>
          <cell r="E108">
            <v>54.000000000000007</v>
          </cell>
          <cell r="F108">
            <v>210</v>
          </cell>
          <cell r="G108">
            <v>0</v>
          </cell>
        </row>
        <row r="109">
          <cell r="A109" t="str">
            <v>28Sa</v>
          </cell>
          <cell r="B109" t="str">
            <v>Pekino kopūstų, agurkų ir pomidorų salotos su bazilikų padažu (augalinis)</v>
          </cell>
          <cell r="C109">
            <v>9.86</v>
          </cell>
          <cell r="D109">
            <v>62.53</v>
          </cell>
          <cell r="E109">
            <v>36.97</v>
          </cell>
          <cell r="F109">
            <v>675</v>
          </cell>
          <cell r="G109">
            <v>1.8575569999999999</v>
          </cell>
        </row>
        <row r="110">
          <cell r="A110" t="str">
            <v>29Sa</v>
          </cell>
          <cell r="B110" t="str">
            <v>Bazilikų padažas</v>
          </cell>
          <cell r="C110">
            <v>4.4000000000000004</v>
          </cell>
          <cell r="D110">
            <v>602.90499999999997</v>
          </cell>
          <cell r="E110">
            <v>72.91</v>
          </cell>
          <cell r="F110">
            <v>5622.2</v>
          </cell>
          <cell r="G110">
            <v>10.750960000000003</v>
          </cell>
        </row>
        <row r="111">
          <cell r="A111" t="str">
            <v>30Sa</v>
          </cell>
          <cell r="B111" t="str">
            <v>Kepti obuoliai</v>
          </cell>
          <cell r="C111">
            <v>5</v>
          </cell>
          <cell r="D111">
            <v>5</v>
          </cell>
          <cell r="E111">
            <v>162.5</v>
          </cell>
          <cell r="F111">
            <v>662.5</v>
          </cell>
          <cell r="G111">
            <v>1.875</v>
          </cell>
        </row>
        <row r="112">
          <cell r="A112" t="str">
            <v>31Sa</v>
          </cell>
          <cell r="B112" t="str">
            <v>Morkų, obuolių ir salierų salotos su šalto spaudimo nerafinuotu aliejumi (augalinis)</v>
          </cell>
          <cell r="C112">
            <v>22.81</v>
          </cell>
          <cell r="D112">
            <v>99.43</v>
          </cell>
          <cell r="E112">
            <v>97.039999999999992</v>
          </cell>
          <cell r="F112">
            <v>1274.3999999999999</v>
          </cell>
          <cell r="G112">
            <v>1.55</v>
          </cell>
        </row>
        <row r="113">
          <cell r="A113" t="str">
            <v>32Sa</v>
          </cell>
          <cell r="B113" t="str">
            <v>Ridikų salotos su morkomis, obuoliais ir šalto spaudimo nerafinuotu aliejumi (augalinis)</v>
          </cell>
          <cell r="C113">
            <v>9.0250000000000004</v>
          </cell>
          <cell r="D113">
            <v>26.875</v>
          </cell>
          <cell r="E113">
            <v>71.25</v>
          </cell>
          <cell r="F113">
            <v>497.75</v>
          </cell>
          <cell r="G113">
            <v>0.99580000000000002</v>
          </cell>
        </row>
        <row r="114">
          <cell r="A114" t="str">
            <v>33Sa</v>
          </cell>
          <cell r="B114" t="str">
            <v>Virtų burokėlių salotos su pupelėmis ir raugintais agurkais (augalinis)</v>
          </cell>
          <cell r="C114">
            <v>18.169999999999998</v>
          </cell>
          <cell r="D114">
            <v>71.430000000000007</v>
          </cell>
          <cell r="E114">
            <v>85.289999999999992</v>
          </cell>
          <cell r="F114">
            <v>1001.96</v>
          </cell>
          <cell r="G114">
            <v>1.3319000000000001</v>
          </cell>
        </row>
        <row r="115">
          <cell r="A115" t="str">
            <v>34Sa</v>
          </cell>
          <cell r="B115" t="str">
            <v>Šviežių kopūstų, cukinijų ir morkų salotos su saulėgrąžų sėklomis ir aliejumi</v>
          </cell>
          <cell r="C115">
            <v>24.048500000000001</v>
          </cell>
          <cell r="D115">
            <v>70.997</v>
          </cell>
          <cell r="E115">
            <v>65.445999999999998</v>
          </cell>
          <cell r="F115">
            <v>920.90499999999997</v>
          </cell>
          <cell r="G115">
            <v>1.1873</v>
          </cell>
        </row>
        <row r="116">
          <cell r="A116" t="str">
            <v>35Sa</v>
          </cell>
          <cell r="B116" t="str">
            <v>Konservuoti žirneliai</v>
          </cell>
          <cell r="C116">
            <v>49</v>
          </cell>
          <cell r="D116">
            <v>2</v>
          </cell>
          <cell r="E116">
            <v>158</v>
          </cell>
          <cell r="F116">
            <v>640</v>
          </cell>
          <cell r="G116">
            <v>5.6923020000000006</v>
          </cell>
        </row>
        <row r="117">
          <cell r="A117" t="str">
            <v>36Sa</v>
          </cell>
          <cell r="B117" t="str">
            <v>Morkų salotos su obuoliais ir šalto spaudimo nerafinuotu aliejumi</v>
          </cell>
          <cell r="C117">
            <v>7.9300000000000006</v>
          </cell>
          <cell r="D117">
            <v>32.480000000000004</v>
          </cell>
          <cell r="E117">
            <v>97.32</v>
          </cell>
          <cell r="F117">
            <v>631.9</v>
          </cell>
          <cell r="G117">
            <v>0.60134999999999994</v>
          </cell>
        </row>
        <row r="118">
          <cell r="A118" t="str">
            <v>1Sa</v>
          </cell>
          <cell r="B118" t="str">
            <v>Šviežių kopūstų salotos su morkomis ir šalto spaudimo nerafinuotu aliejumi (augalinis)</v>
          </cell>
          <cell r="C118">
            <v>13.96</v>
          </cell>
          <cell r="D118">
            <v>22</v>
          </cell>
          <cell r="E118">
            <v>80.680000000000007</v>
          </cell>
          <cell r="F118">
            <v>493.8</v>
          </cell>
          <cell r="G118">
            <v>0.78480000000000016</v>
          </cell>
        </row>
        <row r="119">
          <cell r="A119" t="str">
            <v>2Sa</v>
          </cell>
          <cell r="B119" t="str">
            <v>Burokėlių salotos su aliejumi (augalinis)</v>
          </cell>
          <cell r="C119">
            <v>15.448000000000002</v>
          </cell>
          <cell r="D119">
            <v>50.926000000000002</v>
          </cell>
          <cell r="E119">
            <v>92.927999999999997</v>
          </cell>
          <cell r="F119">
            <v>802.30000000000007</v>
          </cell>
          <cell r="G119">
            <v>1.5478750000000003</v>
          </cell>
        </row>
        <row r="120">
          <cell r="A120" t="str">
            <v>3Sa</v>
          </cell>
          <cell r="B120" t="str">
            <v>Morkų lazdelės</v>
          </cell>
          <cell r="C120">
            <v>10</v>
          </cell>
          <cell r="D120">
            <v>2</v>
          </cell>
          <cell r="E120">
            <v>87</v>
          </cell>
          <cell r="F120">
            <v>310</v>
          </cell>
          <cell r="G120">
            <v>0.11999700000000001</v>
          </cell>
        </row>
        <row r="121">
          <cell r="A121" t="str">
            <v>4Sa</v>
          </cell>
          <cell r="B121" t="str">
            <v>Pomidorai</v>
          </cell>
          <cell r="C121">
            <v>10</v>
          </cell>
          <cell r="D121">
            <v>2</v>
          </cell>
          <cell r="E121">
            <v>40.999999999999993</v>
          </cell>
          <cell r="F121">
            <v>170</v>
          </cell>
          <cell r="G121">
            <v>2.6530659999999999</v>
          </cell>
        </row>
        <row r="122">
          <cell r="A122" t="str">
            <v>5Sa</v>
          </cell>
          <cell r="B122" t="str">
            <v>Rauginti ar marinuoti, ar švieži agurkai</v>
          </cell>
          <cell r="C122">
            <v>5</v>
          </cell>
          <cell r="D122">
            <v>1</v>
          </cell>
          <cell r="E122">
            <v>35</v>
          </cell>
          <cell r="F122">
            <v>166</v>
          </cell>
          <cell r="G122">
            <v>11.299018</v>
          </cell>
        </row>
        <row r="123">
          <cell r="A123" t="str">
            <v>6Sa</v>
          </cell>
          <cell r="B123" t="str">
            <v>Daržovių rinkinukas (agurkai, morkos, cukinijos)</v>
          </cell>
          <cell r="C123">
            <v>9.33324</v>
          </cell>
          <cell r="D123">
            <v>1.3333200000000003</v>
          </cell>
          <cell r="E123">
            <v>46.999529999999993</v>
          </cell>
          <cell r="F123">
            <v>200.66465999999997</v>
          </cell>
        </row>
        <row r="124">
          <cell r="A124" t="str">
            <v>7Sa</v>
          </cell>
          <cell r="B124" t="str">
            <v>Raugintų kopūstų salotos su šalto spaudimo nerafinuotu aliejumi</v>
          </cell>
          <cell r="C124">
            <v>8.1079999999999988</v>
          </cell>
          <cell r="D124">
            <v>50.011000000000003</v>
          </cell>
          <cell r="E124">
            <v>52.003000000000014</v>
          </cell>
          <cell r="F124">
            <v>672.65</v>
          </cell>
          <cell r="G124">
            <v>2.2205590000000002</v>
          </cell>
        </row>
        <row r="125">
          <cell r="A125" t="str">
            <v>8Sa</v>
          </cell>
          <cell r="B125" t="str">
            <v>Pekino kopūstų, agurkų ir pomidorų salotos su šalto spaudimo nerafinuotu aliejumi (augalinis)</v>
          </cell>
          <cell r="C125">
            <v>10.540000000000001</v>
          </cell>
          <cell r="D125">
            <v>32.479999999999997</v>
          </cell>
          <cell r="E125">
            <v>34.340000000000003</v>
          </cell>
          <cell r="F125">
            <v>393.90000000000003</v>
          </cell>
          <cell r="G125">
            <v>2.245295</v>
          </cell>
        </row>
        <row r="126">
          <cell r="A126" t="str">
            <v>9Sa</v>
          </cell>
          <cell r="B126" t="str">
            <v>Morkų salotos su saulėgrąžomis ir šalto spaudimo nerafinuotu aliejumi</v>
          </cell>
          <cell r="C126">
            <v>20.480000000000004</v>
          </cell>
          <cell r="D126">
            <v>56.28</v>
          </cell>
          <cell r="E126">
            <v>90.82</v>
          </cell>
          <cell r="F126">
            <v>855.90000000000009</v>
          </cell>
          <cell r="G126">
            <v>0.19500000000000001</v>
          </cell>
        </row>
        <row r="127">
          <cell r="A127" t="str">
            <v>02Pav</v>
          </cell>
          <cell r="B127" t="e">
            <v>#REF!</v>
          </cell>
          <cell r="C127" t="e">
            <v>#REF!</v>
          </cell>
          <cell r="D127" t="e">
            <v>#REF!</v>
          </cell>
          <cell r="E127" t="e">
            <v>#REF!</v>
          </cell>
          <cell r="F127" t="e">
            <v>#REF!</v>
          </cell>
          <cell r="G127" t="e">
            <v>#REF!</v>
          </cell>
        </row>
        <row r="128">
          <cell r="A128" t="str">
            <v>03Pav</v>
          </cell>
          <cell r="B128" t="e">
            <v>#REF!</v>
          </cell>
          <cell r="C128" t="e">
            <v>#REF!</v>
          </cell>
          <cell r="D128" t="e">
            <v>#REF!</v>
          </cell>
          <cell r="E128" t="e">
            <v>#REF!</v>
          </cell>
          <cell r="F128" t="e">
            <v>#REF!</v>
          </cell>
          <cell r="G128" t="e">
            <v>#REF!</v>
          </cell>
        </row>
        <row r="129">
          <cell r="A129" t="str">
            <v>04Pav</v>
          </cell>
          <cell r="B129" t="e">
            <v>#REF!</v>
          </cell>
          <cell r="C129" t="e">
            <v>#REF!</v>
          </cell>
          <cell r="D129" t="e">
            <v>#REF!</v>
          </cell>
          <cell r="E129" t="e">
            <v>#REF!</v>
          </cell>
          <cell r="F129" t="e">
            <v>#REF!</v>
          </cell>
          <cell r="G129" t="e">
            <v>#REF!</v>
          </cell>
        </row>
        <row r="130">
          <cell r="A130" t="str">
            <v>09Pav</v>
          </cell>
          <cell r="B130" t="e">
            <v>#REF!</v>
          </cell>
          <cell r="C130" t="e">
            <v>#REF!</v>
          </cell>
          <cell r="D130" t="e">
            <v>#REF!</v>
          </cell>
          <cell r="E130" t="e">
            <v>#REF!</v>
          </cell>
          <cell r="F130" t="e">
            <v>#REF!</v>
          </cell>
          <cell r="G130" t="e">
            <v>#REF!</v>
          </cell>
        </row>
        <row r="131">
          <cell r="A131" t="str">
            <v>10Pav</v>
          </cell>
          <cell r="B131" t="str">
            <v>Karšti sumuštiniai su varške 9% ir obuoliais (tausojantis)</v>
          </cell>
          <cell r="C131">
            <v>92.27</v>
          </cell>
          <cell r="D131">
            <v>52.47</v>
          </cell>
          <cell r="E131">
            <v>309.12000000000006</v>
          </cell>
          <cell r="F131">
            <v>2055.4</v>
          </cell>
          <cell r="G131">
            <v>2.7154100000000003</v>
          </cell>
        </row>
        <row r="132">
          <cell r="A132" t="str">
            <v>11Pav</v>
          </cell>
          <cell r="B132" t="str">
            <v>Duona su sviestu 82% ir fermentiniu sūriu 45%</v>
          </cell>
          <cell r="C132">
            <v>125.72</v>
          </cell>
          <cell r="D132">
            <v>144.28</v>
          </cell>
          <cell r="E132">
            <v>279.64999999999998</v>
          </cell>
          <cell r="F132">
            <v>2901.2</v>
          </cell>
          <cell r="G132">
            <v>3.9192999999999993</v>
          </cell>
        </row>
        <row r="133">
          <cell r="A133" t="str">
            <v>13Pav</v>
          </cell>
          <cell r="B133" t="str">
            <v>Vaisinės salotos</v>
          </cell>
          <cell r="C133">
            <v>27.430000000000003</v>
          </cell>
          <cell r="D133">
            <v>21.990000000000002</v>
          </cell>
          <cell r="E133">
            <v>108.71000000000001</v>
          </cell>
          <cell r="F133">
            <v>716.8</v>
          </cell>
          <cell r="G133">
            <v>3.8928070000000004</v>
          </cell>
        </row>
        <row r="134">
          <cell r="A134" t="str">
            <v>16Pav</v>
          </cell>
          <cell r="B134" t="str">
            <v xml:space="preserve">Trinta varškė 9% su bananais </v>
          </cell>
          <cell r="C134">
            <v>95.92</v>
          </cell>
          <cell r="D134">
            <v>65.430000000000007</v>
          </cell>
          <cell r="E134">
            <v>133.78</v>
          </cell>
          <cell r="F134">
            <v>1503.7</v>
          </cell>
          <cell r="G134">
            <v>3.8113210000000004</v>
          </cell>
        </row>
        <row r="135">
          <cell r="A135" t="str">
            <v>17Pav</v>
          </cell>
          <cell r="B135" t="str">
            <v>Duona su sviestu 82% ir sėklomis</v>
          </cell>
          <cell r="C135">
            <v>174.39499999999998</v>
          </cell>
          <cell r="D135">
            <v>544.66</v>
          </cell>
          <cell r="E135">
            <v>181.51999999999998</v>
          </cell>
          <cell r="F135">
            <v>5993.5999999999995</v>
          </cell>
          <cell r="G135">
            <v>1.1817000000000002</v>
          </cell>
        </row>
        <row r="136">
          <cell r="A136" t="str">
            <v>18Pav</v>
          </cell>
          <cell r="B136" t="str">
            <v>Duona su sviestu 82% ir sėklomis</v>
          </cell>
          <cell r="C136">
            <v>99.965000000000003</v>
          </cell>
          <cell r="D136">
            <v>160.64500000000001</v>
          </cell>
          <cell r="E136">
            <v>386.16499999999996</v>
          </cell>
          <cell r="F136">
            <v>3067.3999999999996</v>
          </cell>
          <cell r="G136">
            <v>2.6900999999999997</v>
          </cell>
        </row>
        <row r="137">
          <cell r="A137" t="str">
            <v>1Pav</v>
          </cell>
          <cell r="B137" t="str">
            <v xml:space="preserve">Duona su sviestu ir pomidoru </v>
          </cell>
          <cell r="C137">
            <v>46.22</v>
          </cell>
          <cell r="D137">
            <v>66.679999999999993</v>
          </cell>
          <cell r="E137">
            <v>251.74999999999997</v>
          </cell>
          <cell r="F137">
            <v>1738.1999999999998</v>
          </cell>
          <cell r="G137">
            <v>2.3813</v>
          </cell>
        </row>
        <row r="138">
          <cell r="A138" t="str">
            <v>3Pav</v>
          </cell>
          <cell r="B138" t="str">
            <v>Užkepti sumuštiniai su  fermentiniu 45% sūriu (tausojantis)</v>
          </cell>
          <cell r="C138">
            <v>125.72</v>
          </cell>
          <cell r="D138">
            <v>162.55000000000001</v>
          </cell>
          <cell r="E138">
            <v>327.53000000000003</v>
          </cell>
          <cell r="F138">
            <v>3272.9</v>
          </cell>
          <cell r="G138">
            <v>4.001199999999999</v>
          </cell>
        </row>
        <row r="139">
          <cell r="A139" t="str">
            <v>5Pav</v>
          </cell>
          <cell r="B139" t="str">
            <v>Sumuštinis su lydytu tepamu sūreliu 22%</v>
          </cell>
          <cell r="C139">
            <v>101.19999999999999</v>
          </cell>
          <cell r="D139">
            <v>138.80000000000001</v>
          </cell>
          <cell r="E139">
            <v>328.2</v>
          </cell>
          <cell r="F139">
            <v>3270</v>
          </cell>
          <cell r="G139">
            <v>3.3180000000000001</v>
          </cell>
        </row>
        <row r="140">
          <cell r="A140" t="str">
            <v>8Pav</v>
          </cell>
          <cell r="B140" t="str">
            <v>Pertrintas kiaušinis su 82% sviestu</v>
          </cell>
          <cell r="C140">
            <v>100.831</v>
          </cell>
          <cell r="D140">
            <v>176.011</v>
          </cell>
          <cell r="E140">
            <v>18.462000000000003</v>
          </cell>
          <cell r="F140">
            <v>2046.48</v>
          </cell>
          <cell r="G140">
            <v>3.39683</v>
          </cell>
        </row>
        <row r="141">
          <cell r="A141" t="str">
            <v>022Pa</v>
          </cell>
          <cell r="B141" t="e">
            <v>#REF!</v>
          </cell>
          <cell r="C141" t="e">
            <v>#REF!</v>
          </cell>
          <cell r="D141" t="e">
            <v>#REF!</v>
          </cell>
          <cell r="E141" t="e">
            <v>#REF!</v>
          </cell>
          <cell r="F141" t="e">
            <v>#REF!</v>
          </cell>
          <cell r="G141" t="e">
            <v>#REF!</v>
          </cell>
        </row>
        <row r="142">
          <cell r="A142" t="str">
            <v>02Pa</v>
          </cell>
          <cell r="B142" t="str">
            <v>Grietinės 30%-pomidorų padažas</v>
          </cell>
          <cell r="C142" t="e">
            <v>#REF!</v>
          </cell>
          <cell r="D142" t="e">
            <v>#REF!</v>
          </cell>
          <cell r="E142" t="e">
            <v>#REF!</v>
          </cell>
          <cell r="F142" t="e">
            <v>#REF!</v>
          </cell>
        </row>
        <row r="143">
          <cell r="A143" t="str">
            <v>04Pa</v>
          </cell>
          <cell r="B143" t="e">
            <v>#REF!</v>
          </cell>
          <cell r="C143" t="e">
            <v>#REF!</v>
          </cell>
          <cell r="D143" t="e">
            <v>#REF!</v>
          </cell>
          <cell r="E143" t="e">
            <v>#REF!</v>
          </cell>
          <cell r="F143" t="e">
            <v>#REF!</v>
          </cell>
          <cell r="G143" t="e">
            <v>#REF!</v>
          </cell>
        </row>
        <row r="144">
          <cell r="A144" t="str">
            <v>05Pa</v>
          </cell>
          <cell r="B144" t="e">
            <v>#REF!</v>
          </cell>
          <cell r="C144" t="e">
            <v>#REF!</v>
          </cell>
          <cell r="D144" t="e">
            <v>#REF!</v>
          </cell>
          <cell r="E144" t="e">
            <v>#REF!</v>
          </cell>
          <cell r="F144" t="e">
            <v>#REF!</v>
          </cell>
          <cell r="G144" t="e">
            <v>#REF!</v>
          </cell>
        </row>
        <row r="145">
          <cell r="A145" t="str">
            <v>06Pa</v>
          </cell>
          <cell r="B145" t="e">
            <v>#REF!</v>
          </cell>
          <cell r="C145" t="e">
            <v>#REF!</v>
          </cell>
          <cell r="D145" t="e">
            <v>#REF!</v>
          </cell>
          <cell r="E145" t="e">
            <v>#REF!</v>
          </cell>
          <cell r="F145" t="e">
            <v>#REF!</v>
          </cell>
          <cell r="G145" t="e">
            <v>#REF!</v>
          </cell>
        </row>
        <row r="146">
          <cell r="A146" t="str">
            <v>08Pa</v>
          </cell>
          <cell r="B146" t="e">
            <v>#REF!</v>
          </cell>
          <cell r="C146" t="e">
            <v>#REF!</v>
          </cell>
          <cell r="D146" t="e">
            <v>#REF!</v>
          </cell>
          <cell r="E146" t="e">
            <v>#REF!</v>
          </cell>
          <cell r="F146" t="e">
            <v>#REF!</v>
          </cell>
          <cell r="G146" t="e">
            <v>#REF!</v>
          </cell>
        </row>
        <row r="147">
          <cell r="A147" t="str">
            <v>1Pa</v>
          </cell>
          <cell r="B147" t="str">
            <v>Grietinės 30% padažas</v>
          </cell>
          <cell r="C147">
            <v>17.600000000000001</v>
          </cell>
          <cell r="D147">
            <v>191.65</v>
          </cell>
          <cell r="E147">
            <v>53</v>
          </cell>
          <cell r="F147">
            <v>2009</v>
          </cell>
          <cell r="G147">
            <v>1.8995000000000002</v>
          </cell>
        </row>
        <row r="148">
          <cell r="A148" t="str">
            <v>2Pa</v>
          </cell>
          <cell r="B148" t="str">
            <v>Grietinės-majonezo padažas</v>
          </cell>
          <cell r="C148">
            <v>16</v>
          </cell>
          <cell r="D148">
            <v>320</v>
          </cell>
          <cell r="E148">
            <v>41.400000000000006</v>
          </cell>
          <cell r="F148">
            <v>3110</v>
          </cell>
          <cell r="G148">
            <v>3.4499999999999997</v>
          </cell>
        </row>
        <row r="149">
          <cell r="A149" t="str">
            <v>3Pa</v>
          </cell>
          <cell r="B149" t="str">
            <v>Agurkinis padažas</v>
          </cell>
          <cell r="C149">
            <v>10.68</v>
          </cell>
          <cell r="D149">
            <v>223.38000000000002</v>
          </cell>
          <cell r="E149">
            <v>42.96</v>
          </cell>
          <cell r="F149">
            <v>2219.3999999999996</v>
          </cell>
          <cell r="G149">
            <v>4.22227</v>
          </cell>
        </row>
        <row r="150">
          <cell r="A150" t="str">
            <v>4Pa</v>
          </cell>
          <cell r="B150" t="str">
            <v>Trintos uogos</v>
          </cell>
          <cell r="C150">
            <v>12.84</v>
          </cell>
          <cell r="D150">
            <v>6.42</v>
          </cell>
          <cell r="E150">
            <v>166.9</v>
          </cell>
          <cell r="F150">
            <v>525.1</v>
          </cell>
          <cell r="G150">
            <v>4.8476999999999997</v>
          </cell>
        </row>
        <row r="151">
          <cell r="A151" t="str">
            <v>5Pa</v>
          </cell>
          <cell r="B151" t="str">
            <v>Vanilinis padažas</v>
          </cell>
          <cell r="C151">
            <v>91.8</v>
          </cell>
          <cell r="D151">
            <v>82.6</v>
          </cell>
          <cell r="E151">
            <v>269.76</v>
          </cell>
          <cell r="F151">
            <v>2183.23</v>
          </cell>
          <cell r="G151">
            <v>2.3777999999999997</v>
          </cell>
        </row>
        <row r="152">
          <cell r="A152" t="str">
            <v>6Pa</v>
          </cell>
          <cell r="B152" t="str">
            <v xml:space="preserve">Mėsos padažas (kiaulienos mentė) </v>
          </cell>
          <cell r="C152">
            <v>204.61</v>
          </cell>
          <cell r="D152">
            <v>253.89000000000001</v>
          </cell>
          <cell r="E152">
            <v>7.8600000000000012</v>
          </cell>
          <cell r="F152">
            <v>3135.3</v>
          </cell>
          <cell r="G152">
            <v>0.11300100000000002</v>
          </cell>
        </row>
        <row r="153">
          <cell r="A153" t="str">
            <v>7Pa</v>
          </cell>
          <cell r="B153" t="str">
            <v>Sulčių padažas</v>
          </cell>
          <cell r="C153">
            <v>12.899999999999999</v>
          </cell>
          <cell r="D153">
            <v>120.575</v>
          </cell>
          <cell r="E153">
            <v>174.35000000000002</v>
          </cell>
          <cell r="F153">
            <v>1839</v>
          </cell>
          <cell r="G153">
            <v>2.3032500000000002</v>
          </cell>
        </row>
        <row r="154">
          <cell r="A154" t="str">
            <v>8Pa</v>
          </cell>
          <cell r="B154" t="str">
            <v>Grietinės 30%- pomidorų padažas</v>
          </cell>
          <cell r="C154">
            <v>23.64</v>
          </cell>
          <cell r="D154">
            <v>173.48500000000001</v>
          </cell>
          <cell r="E154">
            <v>95.1</v>
          </cell>
          <cell r="F154">
            <v>2028.1</v>
          </cell>
          <cell r="G154">
            <v>1.7110500000000002</v>
          </cell>
        </row>
        <row r="155">
          <cell r="A155" t="str">
            <v>9Pa</v>
          </cell>
          <cell r="B155" t="str">
            <v>Daržovių padažas (tausojantis, augalinis)</v>
          </cell>
          <cell r="C155">
            <v>16.509999999999998</v>
          </cell>
          <cell r="D155">
            <v>42.699999999999996</v>
          </cell>
          <cell r="E155">
            <v>66.42</v>
          </cell>
          <cell r="F155">
            <v>691.69999999999993</v>
          </cell>
          <cell r="G155">
            <v>3.1775000000000002</v>
          </cell>
        </row>
        <row r="156">
          <cell r="A156" t="str">
            <v>10Pa</v>
          </cell>
          <cell r="B156" t="str">
            <v>Sviesto 82%-grietinės 30% padažas</v>
          </cell>
          <cell r="C156">
            <v>16.891999999999999</v>
          </cell>
          <cell r="D156">
            <v>523.24</v>
          </cell>
          <cell r="E156">
            <v>22.454000000000001</v>
          </cell>
          <cell r="F156">
            <v>4871.8999999999996</v>
          </cell>
          <cell r="G156">
            <v>5.2277200000000006</v>
          </cell>
        </row>
        <row r="157">
          <cell r="A157" t="str">
            <v>0200Va</v>
          </cell>
          <cell r="B157" t="e">
            <v>#REF!</v>
          </cell>
          <cell r="C157" t="e">
            <v>#REF!</v>
          </cell>
          <cell r="D157" t="e">
            <v>#REF!</v>
          </cell>
          <cell r="E157" t="e">
            <v>#REF!</v>
          </cell>
          <cell r="F157" t="e">
            <v>#REF!</v>
          </cell>
          <cell r="G157" t="e">
            <v>#REF!</v>
          </cell>
        </row>
        <row r="158">
          <cell r="A158" t="str">
            <v>055Va</v>
          </cell>
          <cell r="B158" t="e">
            <v>#REF!</v>
          </cell>
          <cell r="C158" t="e">
            <v>#REF!</v>
          </cell>
          <cell r="D158" t="e">
            <v>#REF!</v>
          </cell>
          <cell r="E158" t="e">
            <v>#REF!</v>
          </cell>
          <cell r="F158" t="e">
            <v>#REF!</v>
          </cell>
          <cell r="G158" t="e">
            <v>#REF!</v>
          </cell>
        </row>
        <row r="159">
          <cell r="A159" t="str">
            <v>077Va</v>
          </cell>
          <cell r="B159" t="e">
            <v>#REF!</v>
          </cell>
          <cell r="C159" t="e">
            <v>#REF!</v>
          </cell>
          <cell r="D159" t="e">
            <v>#REF!</v>
          </cell>
          <cell r="E159" t="e">
            <v>#REF!</v>
          </cell>
          <cell r="F159" t="e">
            <v>#REF!</v>
          </cell>
          <cell r="G159" t="e">
            <v>#REF!</v>
          </cell>
        </row>
        <row r="160">
          <cell r="A160" t="str">
            <v>088Va</v>
          </cell>
          <cell r="B160" t="e">
            <v>#REF!</v>
          </cell>
          <cell r="C160" t="e">
            <v>#REF!</v>
          </cell>
          <cell r="D160" t="e">
            <v>#REF!</v>
          </cell>
          <cell r="E160" t="e">
            <v>#REF!</v>
          </cell>
          <cell r="F160" t="e">
            <v>#REF!</v>
          </cell>
          <cell r="G160" t="e">
            <v>#REF!</v>
          </cell>
        </row>
        <row r="161">
          <cell r="A161" t="str">
            <v>10Va</v>
          </cell>
          <cell r="B161" t="str">
            <v>Virtų bulvių kroketai (tausojantis)</v>
          </cell>
          <cell r="C161">
            <v>28.656000000000002</v>
          </cell>
          <cell r="D161">
            <v>29.2393</v>
          </cell>
          <cell r="E161">
            <v>271.46190000000001</v>
          </cell>
          <cell r="F161">
            <v>1438.5330000000001</v>
          </cell>
          <cell r="G161">
            <v>1.37321</v>
          </cell>
        </row>
        <row r="162">
          <cell r="A162" t="str">
            <v>11Va</v>
          </cell>
          <cell r="B162" t="str">
            <v>Varškės (9%) spygliukai (tausojantis)</v>
          </cell>
          <cell r="C162">
            <v>122.994</v>
          </cell>
          <cell r="D162">
            <v>69.06</v>
          </cell>
          <cell r="E162">
            <v>214.904</v>
          </cell>
          <cell r="F162">
            <v>1979.01</v>
          </cell>
          <cell r="G162">
            <v>3.4374300000000009</v>
          </cell>
        </row>
        <row r="163">
          <cell r="A163" t="str">
            <v>12Va</v>
          </cell>
          <cell r="B163" t="str">
            <v>Pupelių, makaronų, pomidorų salotos (ankštinis patiekalas) (augalinis) (tausojantis)</v>
          </cell>
          <cell r="C163">
            <v>66.086619999999996</v>
          </cell>
          <cell r="D163">
            <v>54.414989999999996</v>
          </cell>
          <cell r="E163">
            <v>250.63637</v>
          </cell>
          <cell r="F163">
            <v>1626.1655000000001</v>
          </cell>
          <cell r="G163">
            <v>1.80915</v>
          </cell>
        </row>
        <row r="164">
          <cell r="A164" t="str">
            <v>13Va</v>
          </cell>
          <cell r="B164" t="str">
            <v xml:space="preserve">Duona su sviestu ir žalumynais </v>
          </cell>
          <cell r="C164">
            <v>69.36</v>
          </cell>
          <cell r="D164">
            <v>95.92</v>
          </cell>
          <cell r="E164">
            <v>384.78</v>
          </cell>
          <cell r="F164">
            <v>2621.6</v>
          </cell>
          <cell r="G164">
            <v>0.47134999999999999</v>
          </cell>
        </row>
        <row r="165">
          <cell r="A165" t="str">
            <v>15Va</v>
          </cell>
          <cell r="B165" t="str">
            <v>Viso grūdo spelta miltų blyneliai su bananais</v>
          </cell>
          <cell r="C165">
            <v>77.198400000000021</v>
          </cell>
          <cell r="D165">
            <v>69.487200000000001</v>
          </cell>
          <cell r="E165">
            <v>333.20179999999999</v>
          </cell>
          <cell r="F165">
            <v>2195.1637999999998</v>
          </cell>
          <cell r="G165" t="e">
            <v>#REF!</v>
          </cell>
        </row>
        <row r="166">
          <cell r="A166" t="str">
            <v>16Va</v>
          </cell>
          <cell r="B166" t="str">
            <v>Avižinių dribsnių blyneliai</v>
          </cell>
          <cell r="C166">
            <v>70.163200000000018</v>
          </cell>
          <cell r="D166">
            <v>75.59320000000001</v>
          </cell>
          <cell r="E166">
            <v>317.06900000000007</v>
          </cell>
          <cell r="F166">
            <v>2170.8290000000002</v>
          </cell>
          <cell r="G166">
            <v>1.5789000000000002</v>
          </cell>
        </row>
        <row r="167">
          <cell r="A167" t="str">
            <v>17Va</v>
          </cell>
          <cell r="B167" t="str">
            <v>Daržovių troškinys (bulvių, morkų, žiedinių kopūstų, brokolių ir konservuotų kukurūzų ) su aukščiausios rūšies virtomis dešrelėmis (tausojantis)</v>
          </cell>
          <cell r="C167">
            <v>44.410000000000004</v>
          </cell>
          <cell r="D167">
            <v>63.707499999999989</v>
          </cell>
          <cell r="E167">
            <v>111.52250000000001</v>
          </cell>
          <cell r="F167">
            <v>1157.9749999999999</v>
          </cell>
          <cell r="G167">
            <v>4.0789857999999999</v>
          </cell>
        </row>
        <row r="168">
          <cell r="A168" t="str">
            <v>18Va</v>
          </cell>
          <cell r="B168" t="str">
            <v>Morkų blyneliai (tausojantis)</v>
          </cell>
          <cell r="C168" t="e">
            <v>#N/A</v>
          </cell>
          <cell r="D168" t="e">
            <v>#N/A</v>
          </cell>
          <cell r="E168" t="e">
            <v>#N/A</v>
          </cell>
          <cell r="F168" t="e">
            <v>#N/A</v>
          </cell>
          <cell r="G168" t="e">
            <v>#N/A</v>
          </cell>
        </row>
        <row r="169">
          <cell r="A169" t="str">
            <v>19Va</v>
          </cell>
          <cell r="B169" t="str">
            <v>Varškės 9%  ir ryžių apkepas (tausojantis)</v>
          </cell>
          <cell r="C169">
            <v>137.70750000000001</v>
          </cell>
          <cell r="D169">
            <v>92.576499999999982</v>
          </cell>
          <cell r="E169">
            <v>139.40350000000001</v>
          </cell>
          <cell r="F169">
            <v>1953.3969999999999</v>
          </cell>
          <cell r="G169">
            <v>4.2351839999999994</v>
          </cell>
        </row>
        <row r="170">
          <cell r="A170" t="str">
            <v>20Va</v>
          </cell>
          <cell r="B170" t="str">
            <v>Virtų bulvių blyneliai su varškės 9% įdaru</v>
          </cell>
          <cell r="C170">
            <v>69.292999999999992</v>
          </cell>
          <cell r="D170">
            <v>61.989000000000004</v>
          </cell>
          <cell r="E170">
            <v>274.50799999999998</v>
          </cell>
          <cell r="F170">
            <v>1909.39</v>
          </cell>
          <cell r="G170">
            <v>1.6995700000000002</v>
          </cell>
        </row>
        <row r="171">
          <cell r="A171" t="str">
            <v>21Va</v>
          </cell>
          <cell r="B171" t="str">
            <v>Lietiniai su varške 9%</v>
          </cell>
          <cell r="C171" t="e">
            <v>#N/A</v>
          </cell>
          <cell r="D171" t="e">
            <v>#N/A</v>
          </cell>
          <cell r="E171" t="e">
            <v>#N/A</v>
          </cell>
          <cell r="F171" t="e">
            <v>#N/A</v>
          </cell>
          <cell r="G171" t="e">
            <v>#N/A</v>
          </cell>
        </row>
        <row r="172">
          <cell r="A172" t="str">
            <v>22Va</v>
          </cell>
          <cell r="B172" t="str">
            <v>Kuskusas su grūdėta varške (tausojantis)</v>
          </cell>
          <cell r="C172">
            <v>60.749999999999993</v>
          </cell>
          <cell r="D172">
            <v>45.4</v>
          </cell>
          <cell r="E172">
            <v>246.93</v>
          </cell>
          <cell r="F172">
            <v>1664.9</v>
          </cell>
          <cell r="G172">
            <v>0.32937000000000005</v>
          </cell>
        </row>
        <row r="173">
          <cell r="A173" t="str">
            <v>23Va</v>
          </cell>
          <cell r="B173" t="str">
            <v>Kepti varškėčiai</v>
          </cell>
          <cell r="C173" t="e">
            <v>#N/A</v>
          </cell>
          <cell r="D173" t="e">
            <v>#N/A</v>
          </cell>
          <cell r="E173" t="e">
            <v>#N/A</v>
          </cell>
          <cell r="F173" t="e">
            <v>#N/A</v>
          </cell>
          <cell r="G173" t="e">
            <v>#N/A</v>
          </cell>
        </row>
        <row r="174">
          <cell r="A174" t="str">
            <v>24Va</v>
          </cell>
          <cell r="B174" t="str">
            <v>Skryliai (tausojantis)</v>
          </cell>
          <cell r="C174">
            <v>64.640200000000007</v>
          </cell>
          <cell r="D174">
            <v>27.222300000000001</v>
          </cell>
          <cell r="E174">
            <v>363.46770000000004</v>
          </cell>
          <cell r="F174">
            <v>1926.4450000000002</v>
          </cell>
          <cell r="G174">
            <v>0.83756300000000006</v>
          </cell>
        </row>
        <row r="175">
          <cell r="A175" t="str">
            <v>25Va</v>
          </cell>
          <cell r="B175" t="str">
            <v>Troškintos maltos jautienos (kumpis) - kiaulienos (kumpis) padažas (tausojantis)</v>
          </cell>
          <cell r="C175">
            <v>168.22597999999999</v>
          </cell>
          <cell r="D175">
            <v>121.67280000000001</v>
          </cell>
          <cell r="E175">
            <v>50.523520000000005</v>
          </cell>
          <cell r="F175">
            <v>1947.3780000000004</v>
          </cell>
          <cell r="G175">
            <v>7.3752300000000002</v>
          </cell>
        </row>
        <row r="176">
          <cell r="A176" t="str">
            <v>26Va</v>
          </cell>
          <cell r="B176" t="str">
            <v xml:space="preserve">Sklindžiai  </v>
          </cell>
          <cell r="C176">
            <v>73.124999999999986</v>
          </cell>
          <cell r="D176">
            <v>79.311000000000007</v>
          </cell>
          <cell r="E176">
            <v>360.45500000000004</v>
          </cell>
          <cell r="F176">
            <v>2414.5310000000004</v>
          </cell>
          <cell r="G176">
            <v>1.28494</v>
          </cell>
        </row>
        <row r="177">
          <cell r="A177" t="str">
            <v>27Va</v>
          </cell>
          <cell r="B177" t="str">
            <v>Varškės 9% ir žolelių padažas</v>
          </cell>
          <cell r="C177">
            <v>153.42500000000001</v>
          </cell>
          <cell r="D177">
            <v>84.935000000000002</v>
          </cell>
          <cell r="E177">
            <v>37.475000000000001</v>
          </cell>
          <cell r="F177">
            <v>1535.95</v>
          </cell>
          <cell r="G177">
            <v>4.6581999999999999</v>
          </cell>
        </row>
        <row r="178">
          <cell r="A178" t="str">
            <v>28Va</v>
          </cell>
          <cell r="B178" t="str">
            <v>Varškės 9% ir morkų apkepas (tausojantis)</v>
          </cell>
          <cell r="C178">
            <v>110.75551</v>
          </cell>
          <cell r="D178">
            <v>80.92116</v>
          </cell>
          <cell r="E178">
            <v>130.15739000000002</v>
          </cell>
          <cell r="F178">
            <v>1701.8296000000003</v>
          </cell>
          <cell r="G178">
            <v>3.2172350000000005</v>
          </cell>
        </row>
        <row r="179">
          <cell r="A179" t="str">
            <v>29Va</v>
          </cell>
          <cell r="B179" t="str">
            <v>Varškės 9% pudingas (tausojantis)</v>
          </cell>
          <cell r="C179">
            <v>135.92255</v>
          </cell>
          <cell r="D179">
            <v>88.621950000000012</v>
          </cell>
          <cell r="E179">
            <v>130.00255000000001</v>
          </cell>
          <cell r="F179">
            <v>1858.6658500000003</v>
          </cell>
          <cell r="G179">
            <v>3.6143480000000001</v>
          </cell>
        </row>
        <row r="180">
          <cell r="A180" t="str">
            <v>30Va</v>
          </cell>
          <cell r="B180" t="str">
            <v>Morkų pyragas</v>
          </cell>
          <cell r="C180">
            <v>68.959999999999994</v>
          </cell>
          <cell r="D180">
            <v>138.97999999999999</v>
          </cell>
          <cell r="E180">
            <v>281.07</v>
          </cell>
          <cell r="F180">
            <v>2552.8199999999997</v>
          </cell>
          <cell r="G180">
            <v>3.7122000000000002</v>
          </cell>
        </row>
        <row r="181">
          <cell r="A181" t="str">
            <v>31Va</v>
          </cell>
          <cell r="B181" t="str">
            <v>Sklindžiai su varške 9%</v>
          </cell>
          <cell r="C181">
            <v>108.46</v>
          </cell>
          <cell r="D181">
            <v>99.551000000000002</v>
          </cell>
          <cell r="E181">
            <v>359.20550000000003</v>
          </cell>
          <cell r="F181">
            <v>2736.1010000000001</v>
          </cell>
          <cell r="G181">
            <v>1.25702</v>
          </cell>
        </row>
        <row r="182">
          <cell r="A182" t="str">
            <v>32Va</v>
          </cell>
          <cell r="B182" t="str">
            <v>Naminė pica (tausojantis)</v>
          </cell>
          <cell r="C182">
            <v>102.67849999999999</v>
          </cell>
          <cell r="D182">
            <v>97.653499999999994</v>
          </cell>
          <cell r="E182">
            <v>248.905</v>
          </cell>
          <cell r="F182">
            <v>2242.4699999999998</v>
          </cell>
          <cell r="G182">
            <v>2.7611650000000001</v>
          </cell>
        </row>
        <row r="183">
          <cell r="A183" t="str">
            <v>33Va</v>
          </cell>
          <cell r="B183" t="str">
            <v>Kepti varškėčiai</v>
          </cell>
          <cell r="C183" t="e">
            <v>#N/A</v>
          </cell>
          <cell r="D183" t="e">
            <v>#N/A</v>
          </cell>
          <cell r="E183" t="e">
            <v>#N/A</v>
          </cell>
          <cell r="F183" t="e">
            <v>#N/A</v>
          </cell>
          <cell r="G183" t="e">
            <v>#N/A</v>
          </cell>
        </row>
        <row r="184">
          <cell r="A184" t="str">
            <v>34Va</v>
          </cell>
          <cell r="B184" t="str">
            <v>Naminis obuolių pyragas (tausojantis)</v>
          </cell>
          <cell r="C184">
            <v>57.060000000000009</v>
          </cell>
          <cell r="D184">
            <v>161.54999999999998</v>
          </cell>
          <cell r="E184">
            <v>273.04000000000002</v>
          </cell>
          <cell r="F184">
            <v>2745.5699999999997</v>
          </cell>
          <cell r="G184">
            <v>1.5781099999999999</v>
          </cell>
        </row>
        <row r="185">
          <cell r="A185" t="str">
            <v>35Va</v>
          </cell>
          <cell r="B185" t="str">
            <v>Bandelės su cinamonu</v>
          </cell>
          <cell r="C185">
            <v>70.204940000000008</v>
          </cell>
          <cell r="D185">
            <v>153.27193000000003</v>
          </cell>
          <cell r="E185">
            <v>483.97571999999985</v>
          </cell>
          <cell r="F185">
            <v>3552.7251999999999</v>
          </cell>
          <cell r="G185">
            <v>2.5411503</v>
          </cell>
        </row>
        <row r="186">
          <cell r="A186" t="str">
            <v>1Va</v>
          </cell>
          <cell r="B186" t="str">
            <v>Varškės 9% apkepas (tausojantis)</v>
          </cell>
          <cell r="C186">
            <v>127.69600000000001</v>
          </cell>
          <cell r="D186">
            <v>76.989999999999995</v>
          </cell>
          <cell r="E186">
            <v>141.24600000000004</v>
          </cell>
          <cell r="F186">
            <v>1784.3149999999998</v>
          </cell>
          <cell r="G186">
            <v>3.4195200000000003</v>
          </cell>
        </row>
        <row r="187">
          <cell r="A187" t="str">
            <v>2Va</v>
          </cell>
          <cell r="B187" t="str">
            <v>Kuskuso kruopų užkepėlė su daržovėmis ( agurkai, pomidorai)  ir aukščiausios rūšies virtomis dešrelėmis (tausojantis)</v>
          </cell>
          <cell r="C187">
            <v>69.680000000000021</v>
          </cell>
          <cell r="D187">
            <v>68.98</v>
          </cell>
          <cell r="E187">
            <v>203.12</v>
          </cell>
          <cell r="F187">
            <v>1739.04</v>
          </cell>
          <cell r="G187">
            <v>2.620244</v>
          </cell>
        </row>
        <row r="188">
          <cell r="A188" t="str">
            <v>3Va</v>
          </cell>
          <cell r="B188" t="str">
            <v xml:space="preserve">Sklindžiai su obuoliais </v>
          </cell>
          <cell r="C188">
            <v>71.914999999999992</v>
          </cell>
          <cell r="D188">
            <v>64.38</v>
          </cell>
          <cell r="E188">
            <v>376.55500000000001</v>
          </cell>
          <cell r="F188">
            <v>2334.3050000000003</v>
          </cell>
          <cell r="G188">
            <v>1.2127700000000001</v>
          </cell>
        </row>
        <row r="189">
          <cell r="A189" t="str">
            <v>4Va</v>
          </cell>
          <cell r="B189" t="str">
            <v>Mieliniai blynai</v>
          </cell>
          <cell r="C189">
            <v>76.415000000000006</v>
          </cell>
          <cell r="D189">
            <v>102.71999999999998</v>
          </cell>
          <cell r="E189">
            <v>377.185</v>
          </cell>
          <cell r="F189">
            <v>2698.0049999999997</v>
          </cell>
          <cell r="G189">
            <v>1.4420900000000001</v>
          </cell>
        </row>
        <row r="190">
          <cell r="A190" t="str">
            <v>5Va</v>
          </cell>
          <cell r="B190" t="str">
            <v>Daržovių (bulvių, morkų, kopūstų,šaldytų daržovių) troškinys su dešrelėmis a.r. (tausojantis)</v>
          </cell>
          <cell r="C190">
            <v>51.969999999999992</v>
          </cell>
          <cell r="D190">
            <v>82.247499999999988</v>
          </cell>
          <cell r="E190">
            <v>111.85250000000002</v>
          </cell>
          <cell r="F190">
            <v>1373.7750000000001</v>
          </cell>
          <cell r="G190">
            <v>3.3632857999999999</v>
          </cell>
        </row>
        <row r="191">
          <cell r="A191" t="str">
            <v>6Va</v>
          </cell>
          <cell r="B191" t="str">
            <v>Virti varškėčiai (varškė 9%) (tausojantis)</v>
          </cell>
          <cell r="C191">
            <v>136.05850000000001</v>
          </cell>
          <cell r="D191">
            <v>66.401499999999999</v>
          </cell>
          <cell r="E191">
            <v>266.46100000000001</v>
          </cell>
          <cell r="F191">
            <v>2194.6749999999997</v>
          </cell>
          <cell r="G191">
            <v>3.3609800000000001</v>
          </cell>
        </row>
        <row r="192">
          <cell r="A192" t="str">
            <v>7Va</v>
          </cell>
          <cell r="B192" t="str">
            <v>Žirnių, bulvių, morkų troškinys (tausojantis)(ankštinis patiekalas)(augalinis)</v>
          </cell>
          <cell r="C192">
            <v>11.315</v>
          </cell>
          <cell r="D192">
            <v>45.974999999999994</v>
          </cell>
          <cell r="E192">
            <v>99.89</v>
          </cell>
          <cell r="F192">
            <v>818.55</v>
          </cell>
          <cell r="G192">
            <v>0.90333160000000001</v>
          </cell>
        </row>
        <row r="193">
          <cell r="A193" t="str">
            <v>8Va</v>
          </cell>
          <cell r="B193" t="str">
            <v>Morkų užtepėlė (augalinis) (tausojantis)</v>
          </cell>
          <cell r="C193">
            <v>16.2136</v>
          </cell>
          <cell r="D193">
            <v>152.90339999999998</v>
          </cell>
          <cell r="E193">
            <v>121.78400000000001</v>
          </cell>
          <cell r="F193">
            <v>1778.4839999999999</v>
          </cell>
          <cell r="G193">
            <v>0.43470000000000003</v>
          </cell>
        </row>
        <row r="194">
          <cell r="A194" t="str">
            <v>9Va</v>
          </cell>
          <cell r="B194" t="str">
            <v>Kaimiški blynai (pilno grūdo miltai, varškė 9%, kefyras 2,5%)</v>
          </cell>
          <cell r="C194">
            <v>99.77</v>
          </cell>
          <cell r="D194">
            <v>93.25</v>
          </cell>
          <cell r="E194">
            <v>336.83</v>
          </cell>
          <cell r="F194">
            <v>2564</v>
          </cell>
        </row>
        <row r="195">
          <cell r="A195" t="str">
            <v>010G</v>
          </cell>
          <cell r="B195" t="e">
            <v>#REF!</v>
          </cell>
          <cell r="C195" t="e">
            <v>#REF!</v>
          </cell>
          <cell r="D195" t="e">
            <v>#REF!</v>
          </cell>
          <cell r="E195" t="e">
            <v>#REF!</v>
          </cell>
          <cell r="F195" t="e">
            <v>#REF!</v>
          </cell>
          <cell r="G195" t="e">
            <v>#REF!</v>
          </cell>
        </row>
        <row r="196">
          <cell r="A196" t="str">
            <v>013G</v>
          </cell>
          <cell r="B196" t="e">
            <v>#REF!</v>
          </cell>
          <cell r="C196" t="e">
            <v>#REF!</v>
          </cell>
          <cell r="D196" t="e">
            <v>#REF!</v>
          </cell>
          <cell r="E196" t="e">
            <v>#REF!</v>
          </cell>
          <cell r="F196" t="e">
            <v>#REF!</v>
          </cell>
          <cell r="G196" t="e">
            <v>#REF!</v>
          </cell>
        </row>
        <row r="197">
          <cell r="A197" t="str">
            <v>08G</v>
          </cell>
          <cell r="B197" t="e">
            <v>#REF!</v>
          </cell>
          <cell r="C197" t="e">
            <v>#REF!</v>
          </cell>
          <cell r="D197" t="e">
            <v>#REF!</v>
          </cell>
          <cell r="E197" t="e">
            <v>#REF!</v>
          </cell>
          <cell r="F197" t="e">
            <v>#REF!</v>
          </cell>
          <cell r="G197" t="e">
            <v>#REF!</v>
          </cell>
        </row>
        <row r="198">
          <cell r="A198" t="str">
            <v>10G</v>
          </cell>
          <cell r="B198" t="str">
            <v>Vanduo paskanintas vaisiais</v>
          </cell>
          <cell r="C198">
            <v>0.35</v>
          </cell>
          <cell r="D198">
            <v>0.2</v>
          </cell>
          <cell r="E198">
            <v>4.5999999999999996</v>
          </cell>
          <cell r="F198">
            <v>15.5</v>
          </cell>
          <cell r="G198">
            <v>0.14429999999999998</v>
          </cell>
        </row>
        <row r="199">
          <cell r="A199" t="str">
            <v>1G</v>
          </cell>
          <cell r="B199" t="str">
            <v>Arbatžolių ar žolelių arbata be cukraus</v>
          </cell>
          <cell r="C199">
            <v>0</v>
          </cell>
          <cell r="D199">
            <v>0</v>
          </cell>
          <cell r="E199">
            <v>3.0000000000000001E-3</v>
          </cell>
          <cell r="F199">
            <v>0</v>
          </cell>
          <cell r="G199">
            <v>0.03</v>
          </cell>
        </row>
        <row r="200">
          <cell r="A200" t="str">
            <v>2G</v>
          </cell>
          <cell r="B200" t="str">
            <v>Kmynų arba pankolių arbata be cukraus</v>
          </cell>
          <cell r="C200">
            <v>0.99</v>
          </cell>
          <cell r="D200">
            <v>0.72499999999999998</v>
          </cell>
          <cell r="E200">
            <v>2.4950000000000001</v>
          </cell>
          <cell r="F200">
            <v>16.649999999999999</v>
          </cell>
          <cell r="G200">
            <v>2.2499999999999999E-2</v>
          </cell>
        </row>
        <row r="201">
          <cell r="A201" t="str">
            <v>3G</v>
          </cell>
          <cell r="B201" t="str">
            <v>Vaisinė arbata be cukraus</v>
          </cell>
          <cell r="C201">
            <v>0</v>
          </cell>
          <cell r="D201">
            <v>0</v>
          </cell>
          <cell r="E201">
            <v>9.0000000000000011E-3</v>
          </cell>
          <cell r="F201">
            <v>0</v>
          </cell>
        </row>
        <row r="202">
          <cell r="A202" t="str">
            <v>4G</v>
          </cell>
          <cell r="B202" t="str">
            <v>Pienas 2.5%</v>
          </cell>
          <cell r="C202">
            <v>34</v>
          </cell>
          <cell r="D202">
            <v>25</v>
          </cell>
          <cell r="E202">
            <v>49</v>
          </cell>
          <cell r="F202">
            <v>560</v>
          </cell>
          <cell r="G202">
            <v>0.83</v>
          </cell>
        </row>
        <row r="203">
          <cell r="A203" t="str">
            <v>5G</v>
          </cell>
          <cell r="B203" t="str">
            <v>Kefyras 2.5%</v>
          </cell>
          <cell r="C203">
            <v>34</v>
          </cell>
          <cell r="D203">
            <v>25</v>
          </cell>
          <cell r="E203">
            <v>49</v>
          </cell>
          <cell r="F203">
            <v>600</v>
          </cell>
          <cell r="G203">
            <v>0.86</v>
          </cell>
        </row>
        <row r="204">
          <cell r="A204" t="str">
            <v>6G</v>
          </cell>
          <cell r="B204" t="str">
            <v>Rūgpienis 2.5%</v>
          </cell>
          <cell r="C204">
            <v>34</v>
          </cell>
          <cell r="D204">
            <v>25</v>
          </cell>
          <cell r="E204">
            <v>49</v>
          </cell>
          <cell r="F204">
            <v>570</v>
          </cell>
          <cell r="G204">
            <v>0.76</v>
          </cell>
        </row>
        <row r="205">
          <cell r="A205" t="str">
            <v>7G</v>
          </cell>
          <cell r="B205" t="str">
            <v>Džiovinų vaisių kompotas be cukraus</v>
          </cell>
          <cell r="C205">
            <v>2.91</v>
          </cell>
          <cell r="D205">
            <v>1.02</v>
          </cell>
          <cell r="E205">
            <v>61.26</v>
          </cell>
          <cell r="F205">
            <v>210.3</v>
          </cell>
          <cell r="G205">
            <v>0.498</v>
          </cell>
        </row>
        <row r="206">
          <cell r="A206" t="str">
            <v>8G</v>
          </cell>
          <cell r="B206" t="str">
            <v>Juodoji  arbata su pienu be cukraus</v>
          </cell>
          <cell r="C206">
            <v>17</v>
          </cell>
          <cell r="D206">
            <v>12.5</v>
          </cell>
          <cell r="E206">
            <v>24.503</v>
          </cell>
          <cell r="F206">
            <v>280</v>
          </cell>
          <cell r="G206">
            <v>0.44499999999999995</v>
          </cell>
        </row>
        <row r="207">
          <cell r="A207" t="str">
            <v>9G</v>
          </cell>
          <cell r="B207" t="str">
            <v xml:space="preserve"> Ekologiškų obuolių sulčių gėrimas be pridėtinio cukraus</v>
          </cell>
          <cell r="C207">
            <v>0.8</v>
          </cell>
          <cell r="D207">
            <v>0.8</v>
          </cell>
          <cell r="E207">
            <v>80</v>
          </cell>
          <cell r="F207">
            <v>352</v>
          </cell>
          <cell r="G207">
            <v>1.504</v>
          </cell>
        </row>
        <row r="208">
          <cell r="A208" t="str">
            <v>11G</v>
          </cell>
          <cell r="B208" t="str">
            <v>Vanduo paskanintas vaisiais</v>
          </cell>
          <cell r="C208">
            <v>0.4</v>
          </cell>
          <cell r="D208">
            <v>0.1</v>
          </cell>
          <cell r="E208">
            <v>5.5</v>
          </cell>
          <cell r="F208">
            <v>21.5</v>
          </cell>
          <cell r="G208">
            <v>9.4349999999999989E-2</v>
          </cell>
        </row>
        <row r="209">
          <cell r="A209" t="str">
            <v>12G</v>
          </cell>
          <cell r="B209" t="str">
            <v>Vanduo paskanintas vaisiais</v>
          </cell>
          <cell r="C209">
            <v>0.3</v>
          </cell>
          <cell r="D209">
            <v>0.1</v>
          </cell>
          <cell r="E209">
            <v>5</v>
          </cell>
          <cell r="F209">
            <v>19</v>
          </cell>
          <cell r="G209">
            <v>0</v>
          </cell>
        </row>
        <row r="210">
          <cell r="A210" t="str">
            <v>13G</v>
          </cell>
          <cell r="B210" t="str">
            <v>Trintas bananų, obuolių ir braškių kokteilis (augalinis)</v>
          </cell>
          <cell r="C210">
            <v>9.2000000000000011</v>
          </cell>
          <cell r="D210">
            <v>3.7</v>
          </cell>
          <cell r="E210">
            <v>180.4</v>
          </cell>
          <cell r="F210">
            <v>752.5</v>
          </cell>
          <cell r="G210">
            <v>1.8352949999999999</v>
          </cell>
        </row>
        <row r="211">
          <cell r="A211" t="str">
            <v>14G</v>
          </cell>
          <cell r="B211" t="str">
            <v>Trintas bananų, obuolių ir braškių kokteilis (augalinis)</v>
          </cell>
          <cell r="C211">
            <v>9.2000000000000011</v>
          </cell>
          <cell r="D211">
            <v>3.7</v>
          </cell>
          <cell r="E211">
            <v>180.4</v>
          </cell>
          <cell r="F211">
            <v>752.5</v>
          </cell>
          <cell r="G211">
            <v>1.8352949999999999</v>
          </cell>
        </row>
        <row r="212">
          <cell r="A212" t="str">
            <v>013A</v>
          </cell>
          <cell r="B212" t="str">
            <v>Traški vištiena (tausojantis)</v>
          </cell>
          <cell r="C212">
            <v>228.29000000000002</v>
          </cell>
          <cell r="D212">
            <v>68.364999999999995</v>
          </cell>
          <cell r="E212">
            <v>8.9909999999999997</v>
          </cell>
          <cell r="F212">
            <v>1565.4459999999999</v>
          </cell>
          <cell r="G212">
            <v>6.4941600000000008</v>
          </cell>
        </row>
        <row r="213">
          <cell r="A213" t="str">
            <v>019A</v>
          </cell>
          <cell r="B213" t="e">
            <v>#REF!</v>
          </cell>
          <cell r="C213" t="e">
            <v>#REF!</v>
          </cell>
          <cell r="D213" t="e">
            <v>#REF!</v>
          </cell>
          <cell r="E213" t="e">
            <v>#REF!</v>
          </cell>
          <cell r="F213" t="e">
            <v>#REF!</v>
          </cell>
          <cell r="G213" t="e">
            <v>#REF!</v>
          </cell>
        </row>
        <row r="214">
          <cell r="A214" t="str">
            <v>023A</v>
          </cell>
          <cell r="B214" t="e">
            <v>#REF!</v>
          </cell>
          <cell r="C214" t="e">
            <v>#REF!</v>
          </cell>
          <cell r="D214" t="e">
            <v>#REF!</v>
          </cell>
          <cell r="E214" t="e">
            <v>#REF!</v>
          </cell>
          <cell r="F214" t="e">
            <v>#REF!</v>
          </cell>
          <cell r="G214" t="e">
            <v>#REF!</v>
          </cell>
        </row>
        <row r="215">
          <cell r="A215" t="str">
            <v>033A</v>
          </cell>
          <cell r="B215" t="e">
            <v>#REF!</v>
          </cell>
          <cell r="C215" t="e">
            <v>#REF!</v>
          </cell>
          <cell r="D215" t="e">
            <v>#REF!</v>
          </cell>
          <cell r="E215" t="e">
            <v>#REF!</v>
          </cell>
          <cell r="F215" t="e">
            <v>#REF!</v>
          </cell>
          <cell r="G215" t="e">
            <v>#REF!</v>
          </cell>
        </row>
        <row r="216">
          <cell r="A216" t="str">
            <v>055A</v>
          </cell>
          <cell r="B216" t="e">
            <v>#REF!</v>
          </cell>
          <cell r="C216" t="e">
            <v>#REF!</v>
          </cell>
          <cell r="D216" t="e">
            <v>#REF!</v>
          </cell>
          <cell r="E216" t="e">
            <v>#REF!</v>
          </cell>
          <cell r="F216" t="e">
            <v>#REF!</v>
          </cell>
          <cell r="G216" t="e">
            <v>#REF!</v>
          </cell>
        </row>
        <row r="217">
          <cell r="A217" t="str">
            <v>08A</v>
          </cell>
          <cell r="B217" t="e">
            <v>#REF!</v>
          </cell>
          <cell r="C217" t="e">
            <v>#REF!</v>
          </cell>
          <cell r="D217" t="e">
            <v>#REF!</v>
          </cell>
          <cell r="E217" t="e">
            <v>#REF!</v>
          </cell>
          <cell r="F217" t="e">
            <v>#REF!</v>
          </cell>
          <cell r="G217" t="e">
            <v>#REF!</v>
          </cell>
        </row>
        <row r="218">
          <cell r="A218" t="str">
            <v>10A</v>
          </cell>
          <cell r="B218" t="str">
            <v>Virtų bulvių cepelinai su mėsa (kiaulienos kumpis)) (tausojantis)</v>
          </cell>
          <cell r="C218">
            <v>82.001499999999979</v>
          </cell>
          <cell r="D218">
            <v>48.627499999999998</v>
          </cell>
          <cell r="E218">
            <v>215.75500000000002</v>
          </cell>
          <cell r="F218">
            <v>1601.325</v>
          </cell>
          <cell r="G218">
            <v>2.9475107999999994</v>
          </cell>
        </row>
        <row r="219">
          <cell r="A219" t="str">
            <v>11A</v>
          </cell>
          <cell r="B219" t="str">
            <v>Plovas su kalakutiena (kalakutienos šlaunelių mėsa) (tausojantis)</v>
          </cell>
          <cell r="C219">
            <v>113.86557999999999</v>
          </cell>
          <cell r="D219">
            <v>73.098350000000011</v>
          </cell>
          <cell r="E219">
            <v>246.08419000000001</v>
          </cell>
          <cell r="F219">
            <v>2029.7502000000002</v>
          </cell>
          <cell r="G219">
            <v>3.3540569000000002</v>
          </cell>
        </row>
        <row r="220">
          <cell r="A220" t="str">
            <v>120A</v>
          </cell>
          <cell r="B220" t="str">
            <v>Kiaulienos kotletas (tausojantis)</v>
          </cell>
          <cell r="C220">
            <v>198.57999999999998</v>
          </cell>
          <cell r="D220">
            <v>94.52500000000002</v>
          </cell>
          <cell r="E220">
            <v>31.63</v>
          </cell>
          <cell r="F220">
            <v>1769.0000000000002</v>
          </cell>
          <cell r="G220">
            <v>5.2033690000000004</v>
          </cell>
        </row>
        <row r="221">
          <cell r="A221" t="str">
            <v>12A</v>
          </cell>
          <cell r="B221" t="str">
            <v xml:space="preserve"> Kiaulienos kumpio maltiniai (tausojantis)</v>
          </cell>
          <cell r="C221">
            <v>215.62549999999996</v>
          </cell>
          <cell r="D221">
            <v>93.103500000000011</v>
          </cell>
          <cell r="E221">
            <v>112.3425</v>
          </cell>
          <cell r="F221">
            <v>2138.86</v>
          </cell>
          <cell r="G221">
            <v>5.6856540000000013</v>
          </cell>
        </row>
        <row r="222">
          <cell r="A222" t="str">
            <v>130A</v>
          </cell>
          <cell r="B222" t="str">
            <v>Kepta viščiukų broilerių šlaunelių mėsa be odos (tausojantis)</v>
          </cell>
          <cell r="C222">
            <v>287.49257</v>
          </cell>
          <cell r="D222">
            <v>95.649230000000003</v>
          </cell>
          <cell r="E222">
            <v>5.7257100000000003</v>
          </cell>
          <cell r="F222">
            <v>2031.4268999999999</v>
          </cell>
          <cell r="G222">
            <v>8.3104999999999993</v>
          </cell>
        </row>
        <row r="223">
          <cell r="A223" t="str">
            <v>13A</v>
          </cell>
          <cell r="B223" t="str">
            <v>Vištienos filė kukuliai (tausojantis)</v>
          </cell>
          <cell r="C223">
            <v>244.5</v>
          </cell>
          <cell r="D223">
            <v>38.600000000000009</v>
          </cell>
          <cell r="E223">
            <v>40.110000000000007</v>
          </cell>
          <cell r="F223">
            <v>1475.6</v>
          </cell>
          <cell r="G223">
            <v>8.2177410000000002</v>
          </cell>
        </row>
        <row r="224">
          <cell r="A224" t="str">
            <v>14A</v>
          </cell>
          <cell r="B224" t="str">
            <v>Karališki balandėliai (kiaulienos kumpis, kopūstai) (tausojantis)</v>
          </cell>
          <cell r="C224">
            <v>161.96999999999997</v>
          </cell>
          <cell r="D224">
            <v>95.18</v>
          </cell>
          <cell r="E224">
            <v>74.650000000000006</v>
          </cell>
          <cell r="F224">
            <v>1780.8</v>
          </cell>
          <cell r="G224">
            <v>4.6375490000000008</v>
          </cell>
        </row>
        <row r="225">
          <cell r="A225" t="str">
            <v>15A</v>
          </cell>
          <cell r="B225" t="str">
            <v>Žuvies (jūros lydekos) apkepas (tausojantis)</v>
          </cell>
          <cell r="C225">
            <v>182.20930000000004</v>
          </cell>
          <cell r="D225">
            <v>67.477859999999993</v>
          </cell>
          <cell r="E225">
            <v>80.039410000000018</v>
          </cell>
          <cell r="F225">
            <v>1633.8433000000002</v>
          </cell>
          <cell r="G225">
            <v>6.7451270000000001</v>
          </cell>
        </row>
        <row r="226">
          <cell r="A226" t="str">
            <v>16A</v>
          </cell>
          <cell r="B226" t="str">
            <v>Kiaulienos (kumpio) guliašas (tausojantis)</v>
          </cell>
          <cell r="C226">
            <v>148.99289999999999</v>
          </cell>
          <cell r="D226">
            <v>72.757999999999996</v>
          </cell>
          <cell r="E226">
            <v>54.512899999999988</v>
          </cell>
          <cell r="F226">
            <v>1451.9580000000003</v>
          </cell>
          <cell r="G226">
            <v>4.2159500000000003</v>
          </cell>
        </row>
        <row r="227">
          <cell r="A227" t="str">
            <v>1A</v>
          </cell>
          <cell r="B227" t="str">
            <v>Kiaulienos kumpio ir grikių troškinys su morkomis ir pomidorais  (tausojantis)</v>
          </cell>
          <cell r="C227">
            <v>133.34264999999996</v>
          </cell>
          <cell r="D227">
            <v>50.720219999999991</v>
          </cell>
          <cell r="E227">
            <v>220.65075999999996</v>
          </cell>
          <cell r="F227">
            <v>1833.4389000000006</v>
          </cell>
          <cell r="G227">
            <v>3.8489839999999997</v>
          </cell>
        </row>
        <row r="228">
          <cell r="A228" t="str">
            <v>22A</v>
          </cell>
          <cell r="B228" t="str">
            <v>Lašiša su ryžiais ir daržovėmis (morkomis, svogūnais) (tausojantis)</v>
          </cell>
          <cell r="C228">
            <v>131.08938999999998</v>
          </cell>
          <cell r="D228">
            <v>113.10158</v>
          </cell>
          <cell r="E228">
            <v>158.46749</v>
          </cell>
          <cell r="F228">
            <v>2128.9442999999997</v>
          </cell>
          <cell r="G228">
            <v>13.027584599999999</v>
          </cell>
        </row>
        <row r="229">
          <cell r="A229" t="str">
            <v>24A</v>
          </cell>
          <cell r="B229" t="str">
            <v>Virti viso grūdo makaronai su maltos kiaulienos padažu (tausojantis)</v>
          </cell>
          <cell r="C229" t="e">
            <v>#N/A</v>
          </cell>
          <cell r="D229" t="e">
            <v>#N/A</v>
          </cell>
          <cell r="E229" t="e">
            <v>#N/A</v>
          </cell>
          <cell r="F229" t="e">
            <v>#N/A</v>
          </cell>
          <cell r="G229" t="e">
            <v>#REF!</v>
          </cell>
        </row>
        <row r="230">
          <cell r="A230" t="str">
            <v>25A</v>
          </cell>
          <cell r="B230" t="str">
            <v>Jautienos(kumpio)- kiaulienos (kumpio) maltinukai (tausojantis)</v>
          </cell>
          <cell r="C230">
            <v>205.21999999999997</v>
          </cell>
          <cell r="D230">
            <v>109.25500000000001</v>
          </cell>
          <cell r="E230">
            <v>58.17</v>
          </cell>
          <cell r="F230">
            <v>2024.4</v>
          </cell>
          <cell r="G230">
            <v>7.0332490000000005</v>
          </cell>
        </row>
        <row r="231">
          <cell r="A231" t="str">
            <v>26A</v>
          </cell>
          <cell r="B231" t="str">
            <v>Kiaulienos kumpis su troškintais kopūstais (tausojantis)</v>
          </cell>
          <cell r="C231">
            <v>101.19154999999999</v>
          </cell>
          <cell r="D231">
            <v>61.544090000000004</v>
          </cell>
          <cell r="E231">
            <v>43.529769999999999</v>
          </cell>
          <cell r="F231">
            <v>1117.3086000000001</v>
          </cell>
          <cell r="G231">
            <v>3.6942289999999995</v>
          </cell>
        </row>
        <row r="232">
          <cell r="A232" t="str">
            <v>2A</v>
          </cell>
          <cell r="B232" t="str">
            <v>Žuvies (jūros lydeka) maltinis (tausojantis)</v>
          </cell>
          <cell r="C232">
            <v>223.11</v>
          </cell>
          <cell r="D232">
            <v>58.160000000000004</v>
          </cell>
          <cell r="E232">
            <v>145.43799999999999</v>
          </cell>
          <cell r="F232">
            <v>1992.3400000000001</v>
          </cell>
          <cell r="G232">
            <v>7.7638590000000001</v>
          </cell>
        </row>
        <row r="233">
          <cell r="A233" t="str">
            <v>3A</v>
          </cell>
          <cell r="B233" t="str">
            <v>Netikras zuikis(kiaulienos kumpis)(tausojantis)</v>
          </cell>
          <cell r="C233">
            <v>195.3</v>
          </cell>
          <cell r="D233">
            <v>95.305000000000007</v>
          </cell>
          <cell r="E233">
            <v>55.580000000000005</v>
          </cell>
          <cell r="F233">
            <v>1853.7</v>
          </cell>
          <cell r="G233">
            <v>5.2545539999999997</v>
          </cell>
        </row>
        <row r="234">
          <cell r="A234" t="str">
            <v>4A</v>
          </cell>
          <cell r="B234" t="str">
            <v>Vištienos filė maltinukas (tausojantis)</v>
          </cell>
          <cell r="C234">
            <v>248.97000000000006</v>
          </cell>
          <cell r="D234">
            <v>47.639999999999993</v>
          </cell>
          <cell r="E234">
            <v>123.05</v>
          </cell>
          <cell r="F234">
            <v>1903.7</v>
          </cell>
          <cell r="G234">
            <v>8.2238609999999976</v>
          </cell>
        </row>
        <row r="235">
          <cell r="A235" t="str">
            <v>5A</v>
          </cell>
          <cell r="B235" t="str">
            <v>Bulvių plokštainis su vištiena (šlaunelių mėsa)</v>
          </cell>
          <cell r="C235">
            <v>93.406500000000008</v>
          </cell>
          <cell r="D235">
            <v>42.573500000000003</v>
          </cell>
          <cell r="E235">
            <v>204.55850000000001</v>
          </cell>
          <cell r="F235">
            <v>1556.5849999999998</v>
          </cell>
          <cell r="G235">
            <v>3.026751</v>
          </cell>
        </row>
        <row r="236">
          <cell r="A236" t="str">
            <v>6A</v>
          </cell>
          <cell r="B236" t="str">
            <v>Troškinta paukštiena (vištienos šlaunelių mėsa be odos) su morkomis, svogūnais ir paprikomis (tausojantis)</v>
          </cell>
          <cell r="C236">
            <v>205.98000000000002</v>
          </cell>
          <cell r="D236">
            <v>113.435</v>
          </cell>
          <cell r="E236">
            <v>39.119999999999997</v>
          </cell>
          <cell r="F236">
            <v>1977.4</v>
          </cell>
          <cell r="G236">
            <v>6.3985479999999999</v>
          </cell>
        </row>
        <row r="237">
          <cell r="A237" t="str">
            <v>7A</v>
          </cell>
          <cell r="B237" t="str">
            <v>Pupelių troškinys su kiaulienos kumpiu (tausojantis) (ankštinis patiekalas)</v>
          </cell>
          <cell r="C237">
            <v>130.20573000000002</v>
          </cell>
          <cell r="D237">
            <v>66.73890999999999</v>
          </cell>
          <cell r="E237">
            <v>141.995</v>
          </cell>
          <cell r="F237">
            <v>1555.9880999999998</v>
          </cell>
          <cell r="G237">
            <v>3.1694839999999997</v>
          </cell>
        </row>
        <row r="238">
          <cell r="A238" t="str">
            <v>8A</v>
          </cell>
          <cell r="B238" t="str">
            <v>Kapotos vištienos filė kepsniukai (tausojantis)</v>
          </cell>
          <cell r="C238">
            <v>234.66499999999999</v>
          </cell>
          <cell r="D238">
            <v>69.655000000000001</v>
          </cell>
          <cell r="E238">
            <v>107.44499999999999</v>
          </cell>
          <cell r="F238">
            <v>1981.5500000000002</v>
          </cell>
          <cell r="G238">
            <v>8.1781799999999993</v>
          </cell>
        </row>
        <row r="239">
          <cell r="A239" t="str">
            <v>9A</v>
          </cell>
          <cell r="B239" t="str">
            <v>Žuvies (jūros lydeka) kukuliai (tausojantis)</v>
          </cell>
          <cell r="C239">
            <v>199.93430000000001</v>
          </cell>
          <cell r="D239">
            <v>90.957860000000011</v>
          </cell>
          <cell r="E239">
            <v>131.06441000000001</v>
          </cell>
          <cell r="F239">
            <v>2111.6433000000002</v>
          </cell>
          <cell r="G239">
            <v>7.305426999999999</v>
          </cell>
        </row>
        <row r="240">
          <cell r="A240" t="str">
            <v>27A</v>
          </cell>
          <cell r="B240" t="str">
            <v>Kepta kalakutienos filė su prieskoninėmis žolelėmis (tausojantis)</v>
          </cell>
          <cell r="C240">
            <v>261.15364999999997</v>
          </cell>
          <cell r="D240">
            <v>64.501639999999995</v>
          </cell>
          <cell r="E240">
            <v>72.238330000000019</v>
          </cell>
          <cell r="F240">
            <v>1906.0099</v>
          </cell>
          <cell r="G240">
            <v>6.6509999999999998</v>
          </cell>
        </row>
        <row r="241">
          <cell r="A241" t="str">
            <v>28A</v>
          </cell>
          <cell r="B241" t="str">
            <v>Kapotos lašišos filė kepsniukai (tausojantis)</v>
          </cell>
          <cell r="C241">
            <v>202.27</v>
          </cell>
          <cell r="D241">
            <v>183.75000000000003</v>
          </cell>
          <cell r="E241">
            <v>104.57000000000001</v>
          </cell>
          <cell r="F241">
            <v>2864.7000000000003</v>
          </cell>
          <cell r="G241">
            <v>19.948840000000001</v>
          </cell>
        </row>
        <row r="242">
          <cell r="A242" t="str">
            <v>29A</v>
          </cell>
          <cell r="B242" t="str">
            <v>Troškinta jautiena (tausojantis)</v>
          </cell>
          <cell r="C242" t="e">
            <v>#N/A</v>
          </cell>
          <cell r="D242" t="e">
            <v>#N/A</v>
          </cell>
          <cell r="E242" t="e">
            <v>#N/A</v>
          </cell>
          <cell r="F242" t="e">
            <v>#N/A</v>
          </cell>
          <cell r="G242" t="e">
            <v>#N/A</v>
          </cell>
        </row>
        <row r="243">
          <cell r="A243" t="str">
            <v>30A</v>
          </cell>
          <cell r="B243" t="str">
            <v>Kiaulienos (kumpis)  ir cukinijų maltinukas  (tausojantis)</v>
          </cell>
          <cell r="C243">
            <v>168.38878</v>
          </cell>
          <cell r="D243">
            <v>79.233180000000004</v>
          </cell>
          <cell r="E243">
            <v>44.48369000000001</v>
          </cell>
          <cell r="F243">
            <v>1557.4458000000002</v>
          </cell>
          <cell r="G243">
            <v>4.48888</v>
          </cell>
        </row>
        <row r="244">
          <cell r="A244" t="str">
            <v>31A</v>
          </cell>
          <cell r="B244" t="str">
            <v>Konvekcinėje krosnelėje kepta jūros lydeka (tausojantis)</v>
          </cell>
          <cell r="C244">
            <v>196.69749999999999</v>
          </cell>
          <cell r="D244">
            <v>81.347499999999997</v>
          </cell>
          <cell r="E244">
            <v>37.587499999999999</v>
          </cell>
          <cell r="F244">
            <v>1662.7</v>
          </cell>
          <cell r="G244">
            <v>0.48830000000000007</v>
          </cell>
        </row>
        <row r="245">
          <cell r="A245" t="str">
            <v>32A</v>
          </cell>
          <cell r="B245" t="str">
            <v>Kiaulienos (kiaulienos nugarinė) kepsnys (tausojantis)</v>
          </cell>
          <cell r="C245">
            <v>228.41499999999999</v>
          </cell>
          <cell r="D245">
            <v>150.32300000000004</v>
          </cell>
          <cell r="E245">
            <v>60.277000000000001</v>
          </cell>
          <cell r="F245">
            <v>2496.049</v>
          </cell>
          <cell r="G245">
            <v>0.4926600000000001</v>
          </cell>
        </row>
        <row r="246">
          <cell r="A246" t="str">
            <v>33A</v>
          </cell>
          <cell r="B246" t="str">
            <v>Kepta viščiukų broilerių krūtinėlės filė  (tausojantis)</v>
          </cell>
          <cell r="C246">
            <v>284.52195999999998</v>
          </cell>
          <cell r="D246">
            <v>82.764989999999997</v>
          </cell>
          <cell r="E246">
            <v>72.273330000000016</v>
          </cell>
          <cell r="F246">
            <v>2159.8544000000002</v>
          </cell>
          <cell r="G246">
            <v>9.1762399999999982</v>
          </cell>
        </row>
        <row r="247">
          <cell r="A247" t="str">
            <v>34A</v>
          </cell>
          <cell r="B247" t="str">
            <v>Bulviniai blynai</v>
          </cell>
          <cell r="C247" t="e">
            <v>#N/A</v>
          </cell>
          <cell r="D247" t="e">
            <v>#N/A</v>
          </cell>
          <cell r="E247" t="e">
            <v>#N/A</v>
          </cell>
          <cell r="F247" t="e">
            <v>#N/A</v>
          </cell>
          <cell r="G247" t="e">
            <v>#N/A</v>
          </cell>
        </row>
        <row r="248">
          <cell r="A248" t="str">
            <v>35A</v>
          </cell>
          <cell r="B248" t="str">
            <v>Grietinėlėje 35% troškinta kalakutienos filė su morkomis (tausojantis)</v>
          </cell>
          <cell r="C248">
            <v>180.58605</v>
          </cell>
          <cell r="D248">
            <v>152.98481999999998</v>
          </cell>
          <cell r="E248">
            <v>47.918189999999996</v>
          </cell>
          <cell r="F248">
            <v>2268.3797</v>
          </cell>
          <cell r="G248">
            <v>6.2753010000000007</v>
          </cell>
        </row>
        <row r="249">
          <cell r="A249" t="str">
            <v>36A</v>
          </cell>
          <cell r="B249" t="str">
            <v>Kepta lašišos filė su prieskoninėmis žolelėmis (tausojantis)</v>
          </cell>
          <cell r="C249">
            <v>217.33256</v>
          </cell>
          <cell r="D249">
            <v>168.46168000000003</v>
          </cell>
          <cell r="E249">
            <v>1.5968800000000001</v>
          </cell>
          <cell r="F249">
            <v>2386.7818000000002</v>
          </cell>
          <cell r="G249">
            <v>23.233210000000003</v>
          </cell>
        </row>
        <row r="250">
          <cell r="A250" t="str">
            <v>37A</v>
          </cell>
          <cell r="B250" t="str">
            <v>Kalakutienos (šlaunelių mėsa be odos)) maltinukas praturtintas kviečių sėlenomis (tausojantis)</v>
          </cell>
          <cell r="C250">
            <v>212.43363000000002</v>
          </cell>
          <cell r="D250">
            <v>68.121800000000007</v>
          </cell>
          <cell r="E250">
            <v>66.090579999999989</v>
          </cell>
          <cell r="F250">
            <v>1550.6925000000003</v>
          </cell>
          <cell r="G250">
            <v>5.9276599999999995</v>
          </cell>
        </row>
        <row r="251">
          <cell r="A251" t="str">
            <v>38A</v>
          </cell>
          <cell r="B251" t="str">
            <v>Žuvies (jūros lydekos) apkepas (tausojantis)</v>
          </cell>
          <cell r="C251">
            <v>182.20930000000004</v>
          </cell>
          <cell r="D251">
            <v>67.477859999999993</v>
          </cell>
          <cell r="E251">
            <v>80.039410000000018</v>
          </cell>
          <cell r="F251">
            <v>1633.8433000000002</v>
          </cell>
          <cell r="G251">
            <v>6.7451270000000001</v>
          </cell>
        </row>
        <row r="252">
          <cell r="A252" t="str">
            <v>39A</v>
          </cell>
          <cell r="B252" t="str">
            <v>Bulvių plokštainis su vištiena (šlaunelių mėsa)</v>
          </cell>
          <cell r="C252">
            <v>39.966500000000011</v>
          </cell>
          <cell r="D252">
            <v>31.078499999999998</v>
          </cell>
          <cell r="E252">
            <v>268.77349999999996</v>
          </cell>
          <cell r="F252">
            <v>1496.4349999999999</v>
          </cell>
          <cell r="G252">
            <v>1.44675</v>
          </cell>
        </row>
        <row r="253">
          <cell r="A253" t="str">
            <v>40A</v>
          </cell>
          <cell r="B253" t="str">
            <v>Bulvių plokštainis su vištiena (šlaunelių mėsa)</v>
          </cell>
          <cell r="C253">
            <v>82.006500000000003</v>
          </cell>
          <cell r="D253">
            <v>86.973500000000001</v>
          </cell>
          <cell r="E253">
            <v>204.2585</v>
          </cell>
          <cell r="F253">
            <v>1910.5849999999998</v>
          </cell>
          <cell r="G253">
            <v>1.4967509999999999</v>
          </cell>
        </row>
        <row r="254">
          <cell r="A254" t="str">
            <v>41A</v>
          </cell>
          <cell r="B254" t="str">
            <v>Plovas su kiauliena (kiaulienos kumpis) (tausojantis)</v>
          </cell>
          <cell r="C254">
            <v>111.52892999999999</v>
          </cell>
          <cell r="D254">
            <v>65.184930000000008</v>
          </cell>
          <cell r="E254">
            <v>244.67419999999998</v>
          </cell>
          <cell r="F254">
            <v>1950.2495000000001</v>
          </cell>
          <cell r="G254">
            <v>3.0327568999999994</v>
          </cell>
        </row>
        <row r="255">
          <cell r="A255" t="str">
            <v>42A</v>
          </cell>
          <cell r="B255" t="str">
            <v>Lietiniai su mėsa</v>
          </cell>
          <cell r="C255">
            <v>106.33053000000001</v>
          </cell>
          <cell r="D255">
            <v>58.654569999999993</v>
          </cell>
          <cell r="E255">
            <v>179.32342999999997</v>
          </cell>
          <cell r="F255">
            <v>1651.1850000000002</v>
          </cell>
          <cell r="G255">
            <v>2.4534414000000004</v>
          </cell>
        </row>
        <row r="256">
          <cell r="A256" t="str">
            <v>43A</v>
          </cell>
          <cell r="B256" t="str">
            <v>Grietinėlėje 35% troškinta triušiena su morkomis (tausojantis)</v>
          </cell>
          <cell r="C256">
            <v>159.41018000000003</v>
          </cell>
          <cell r="D256">
            <v>103.12633</v>
          </cell>
          <cell r="E256">
            <v>39.439190000000004</v>
          </cell>
          <cell r="F256">
            <v>1700.5626000000002</v>
          </cell>
          <cell r="G256">
            <v>0.780111</v>
          </cell>
        </row>
        <row r="257">
          <cell r="A257" t="str">
            <v>44A</v>
          </cell>
          <cell r="B257" t="str">
            <v>Troškinti žuvies (jūros lydeka) kukuliai su daržovių padažu (tausojantis)</v>
          </cell>
          <cell r="C257">
            <v>206.52429999999998</v>
          </cell>
          <cell r="D257">
            <v>121.61786000000001</v>
          </cell>
          <cell r="E257">
            <v>178.44441</v>
          </cell>
          <cell r="F257">
            <v>2609.9933000000001</v>
          </cell>
          <cell r="G257">
            <v>7.7611709999999983</v>
          </cell>
        </row>
        <row r="258">
          <cell r="A258" t="str">
            <v>45A</v>
          </cell>
          <cell r="B258" t="str">
            <v>Pomidorų padažas</v>
          </cell>
          <cell r="C258">
            <v>39</v>
          </cell>
          <cell r="D258">
            <v>5</v>
          </cell>
          <cell r="E258">
            <v>237</v>
          </cell>
          <cell r="F258">
            <v>1100</v>
          </cell>
          <cell r="G258">
            <v>0</v>
          </cell>
        </row>
        <row r="259">
          <cell r="A259" t="str">
            <v>46A</v>
          </cell>
          <cell r="B259" t="str">
            <v>Konvekcinėje krosnelėje keptos saldžiosios bulvės (batatai) (augalinis, tausojantis)</v>
          </cell>
          <cell r="C259">
            <v>16.05</v>
          </cell>
          <cell r="D259">
            <v>50.9</v>
          </cell>
          <cell r="E259">
            <v>201.05</v>
          </cell>
          <cell r="F259">
            <v>1302</v>
          </cell>
          <cell r="G259">
            <v>0.29549999999999998</v>
          </cell>
        </row>
        <row r="260">
          <cell r="A260" t="str">
            <v>47A</v>
          </cell>
          <cell r="B260" t="str">
            <v>Virti makaronai su vištiena ir daržovėmis (tausojantis)</v>
          </cell>
          <cell r="C260">
            <v>76.084999999999994</v>
          </cell>
          <cell r="D260">
            <v>31.745000000000001</v>
          </cell>
          <cell r="E260">
            <v>180.51499999999996</v>
          </cell>
          <cell r="F260">
            <v>1303.55</v>
          </cell>
          <cell r="G260">
            <v>3.0499099999999997</v>
          </cell>
        </row>
        <row r="261">
          <cell r="A261" t="str">
            <v>48A</v>
          </cell>
          <cell r="B261" t="str">
            <v>Užkepti  kotletai (kiaulienos kumpis) (tausojantis)</v>
          </cell>
          <cell r="C261">
            <v>195.28699999999998</v>
          </cell>
          <cell r="D261">
            <v>163.84250000000003</v>
          </cell>
          <cell r="E261">
            <v>49.464000000000006</v>
          </cell>
          <cell r="F261">
            <v>2447.8650000000007</v>
          </cell>
          <cell r="G261">
            <v>6.3809494000000004</v>
          </cell>
        </row>
        <row r="262">
          <cell r="A262" t="str">
            <v>49A</v>
          </cell>
          <cell r="B262" t="str">
            <v>Trinta porų sriuba (augalinis) (tausojantis)</v>
          </cell>
          <cell r="C262">
            <v>12.78</v>
          </cell>
          <cell r="D262">
            <v>46.34</v>
          </cell>
          <cell r="E262">
            <v>70.004999999999995</v>
          </cell>
          <cell r="F262">
            <v>703.86500000000001</v>
          </cell>
          <cell r="G262">
            <v>1.4620000000000002</v>
          </cell>
        </row>
        <row r="263">
          <cell r="A263" t="str">
            <v>50A</v>
          </cell>
          <cell r="B263" t="str">
            <v>Virti viso grūdo makaronai su maltos kiaulienos padažu (tausojantis)</v>
          </cell>
          <cell r="C263" t="e">
            <v>#N/A</v>
          </cell>
          <cell r="D263" t="e">
            <v>#N/A</v>
          </cell>
          <cell r="E263" t="e">
            <v>#N/A</v>
          </cell>
          <cell r="F263" t="e">
            <v>#N/A</v>
          </cell>
          <cell r="G263" t="e">
            <v>#N/A</v>
          </cell>
        </row>
        <row r="264">
          <cell r="A264" t="str">
            <v>51A</v>
          </cell>
          <cell r="B264" t="str">
            <v>Virtų bulvių blyneliai su vištiena (kumpelių mėsa)</v>
          </cell>
          <cell r="C264">
            <v>87.202300000000008</v>
          </cell>
          <cell r="D264">
            <v>67.307699999999997</v>
          </cell>
          <cell r="E264">
            <v>177.07389999999998</v>
          </cell>
          <cell r="F264">
            <v>1641.231</v>
          </cell>
          <cell r="G264">
            <v>0.40595999999999999</v>
          </cell>
        </row>
        <row r="265">
          <cell r="A265" t="str">
            <v>52A</v>
          </cell>
          <cell r="B265" t="str">
            <v>Lietiniai su vištiena (kumpelių mėsa)</v>
          </cell>
          <cell r="C265">
            <v>110.33817000000002</v>
          </cell>
          <cell r="D265">
            <v>50.639289999999988</v>
          </cell>
          <cell r="E265">
            <v>180.32533999999998</v>
          </cell>
          <cell r="F265">
            <v>1597.7498000000001</v>
          </cell>
          <cell r="G265">
            <v>2.4534414000000004</v>
          </cell>
        </row>
        <row r="266">
          <cell r="A266" t="str">
            <v>53A</v>
          </cell>
          <cell r="B266" t="str">
            <v>Balandėliai su mėsa (kiaulienos kumpis) (tausojantis)</v>
          </cell>
          <cell r="C266">
            <v>90.68262</v>
          </cell>
          <cell r="D266">
            <v>48.429699999999997</v>
          </cell>
          <cell r="E266">
            <v>75.32132</v>
          </cell>
          <cell r="F266">
            <v>1048.6722</v>
          </cell>
          <cell r="G266">
            <v>2.8266239999999994</v>
          </cell>
        </row>
        <row r="267">
          <cell r="A267" t="str">
            <v>54A</v>
          </cell>
          <cell r="B267" t="str">
            <v>Kiaulienos (išpjovos) kasneliai (tausojantis)</v>
          </cell>
          <cell r="C267">
            <v>274.16099999999994</v>
          </cell>
          <cell r="D267">
            <v>110.99699999999999</v>
          </cell>
          <cell r="E267">
            <v>29.650000000000002</v>
          </cell>
          <cell r="F267">
            <v>2189.4700000000003</v>
          </cell>
          <cell r="G267">
            <v>8.1375200000000003</v>
          </cell>
        </row>
        <row r="268">
          <cell r="A268" t="str">
            <v>55A</v>
          </cell>
          <cell r="B268" t="str">
            <v xml:space="preserve"> Troškinti kopūstai su dešrelėmis (tausojantis)</v>
          </cell>
          <cell r="C268">
            <v>55.112179999999995</v>
          </cell>
          <cell r="D268">
            <v>95.84429999999999</v>
          </cell>
          <cell r="E268">
            <v>87.029770000000013</v>
          </cell>
          <cell r="F268">
            <v>1369.7797</v>
          </cell>
          <cell r="G268">
            <v>4.2347290000000006</v>
          </cell>
        </row>
        <row r="269">
          <cell r="A269" t="str">
            <v>56A</v>
          </cell>
          <cell r="B269" t="str">
            <v>Traški vištiena (tausojantis)</v>
          </cell>
          <cell r="C269">
            <v>228.29000000000002</v>
          </cell>
          <cell r="D269">
            <v>68.364999999999995</v>
          </cell>
          <cell r="E269">
            <v>8.9909999999999997</v>
          </cell>
          <cell r="F269">
            <v>1565.4459999999999</v>
          </cell>
          <cell r="G269">
            <v>6.4941600000000008</v>
          </cell>
        </row>
        <row r="270">
          <cell r="A270" t="str">
            <v>57A</v>
          </cell>
          <cell r="B270" t="str">
            <v>Virtos dešrelės (tausojantis)</v>
          </cell>
          <cell r="C270">
            <v>118.56</v>
          </cell>
          <cell r="D270">
            <v>196.55999999999997</v>
          </cell>
          <cell r="E270">
            <v>40.56</v>
          </cell>
          <cell r="F270">
            <v>2402.4</v>
          </cell>
          <cell r="G270">
            <v>7.9574999999999996</v>
          </cell>
        </row>
        <row r="271">
          <cell r="A271" t="str">
            <v>58A</v>
          </cell>
          <cell r="B271" t="str">
            <v>Virtų bulvių-mėsos apkepas (tausojantis)</v>
          </cell>
          <cell r="C271">
            <v>78.178999999999988</v>
          </cell>
          <cell r="D271">
            <v>32.840999999999994</v>
          </cell>
          <cell r="E271">
            <v>219.32899999999998</v>
          </cell>
          <cell r="F271">
            <v>1466.1000000000001</v>
          </cell>
          <cell r="G271">
            <v>1.5776600000000001</v>
          </cell>
        </row>
        <row r="272">
          <cell r="A272" t="str">
            <v>011Pr</v>
          </cell>
          <cell r="B272" t="e">
            <v>#REF!</v>
          </cell>
          <cell r="C272" t="e">
            <v>#REF!</v>
          </cell>
          <cell r="D272" t="e">
            <v>#REF!</v>
          </cell>
          <cell r="E272" t="e">
            <v>#REF!</v>
          </cell>
          <cell r="F272" t="e">
            <v>#REF!</v>
          </cell>
          <cell r="G272" t="e">
            <v>#REF!</v>
          </cell>
        </row>
        <row r="273">
          <cell r="A273" t="str">
            <v>013Pr</v>
          </cell>
          <cell r="B273" t="e">
            <v>#REF!</v>
          </cell>
          <cell r="C273" t="e">
            <v>#REF!</v>
          </cell>
          <cell r="D273" t="e">
            <v>#REF!</v>
          </cell>
          <cell r="E273" t="e">
            <v>#REF!</v>
          </cell>
          <cell r="F273" t="e">
            <v>#REF!</v>
          </cell>
          <cell r="G273" t="e">
            <v>#REF!</v>
          </cell>
        </row>
        <row r="274">
          <cell r="A274" t="str">
            <v>014Pr</v>
          </cell>
          <cell r="B274" t="e">
            <v>#REF!</v>
          </cell>
          <cell r="C274" t="e">
            <v>#REF!</v>
          </cell>
          <cell r="D274" t="e">
            <v>#REF!</v>
          </cell>
          <cell r="E274" t="e">
            <v>#REF!</v>
          </cell>
          <cell r="F274" t="e">
            <v>#REF!</v>
          </cell>
          <cell r="G274" t="e">
            <v>#REF!</v>
          </cell>
        </row>
        <row r="275">
          <cell r="A275" t="str">
            <v>015Pr</v>
          </cell>
          <cell r="B275" t="e">
            <v>#REF!</v>
          </cell>
          <cell r="C275" t="e">
            <v>#REF!</v>
          </cell>
          <cell r="D275" t="e">
            <v>#REF!</v>
          </cell>
          <cell r="E275" t="e">
            <v>#REF!</v>
          </cell>
          <cell r="F275" t="e">
            <v>#REF!</v>
          </cell>
          <cell r="G275" t="e">
            <v>#REF!</v>
          </cell>
        </row>
        <row r="276">
          <cell r="A276" t="str">
            <v>017Pr</v>
          </cell>
          <cell r="B276" t="e">
            <v>#REF!</v>
          </cell>
          <cell r="C276" t="e">
            <v>#REF!</v>
          </cell>
          <cell r="D276" t="e">
            <v>#REF!</v>
          </cell>
          <cell r="E276" t="e">
            <v>#REF!</v>
          </cell>
          <cell r="F276" t="e">
            <v>#REF!</v>
          </cell>
          <cell r="G276" t="e">
            <v>#REF!</v>
          </cell>
        </row>
        <row r="277">
          <cell r="A277" t="str">
            <v>018Pr</v>
          </cell>
          <cell r="B277" t="str">
            <v>Natūralus 2.5% jogurtas</v>
          </cell>
          <cell r="C277">
            <v>44.000000000000007</v>
          </cell>
          <cell r="D277">
            <v>39</v>
          </cell>
          <cell r="E277">
            <v>47</v>
          </cell>
          <cell r="F277">
            <v>720</v>
          </cell>
          <cell r="G277">
            <v>4</v>
          </cell>
        </row>
        <row r="278">
          <cell r="A278" t="str">
            <v>021Pr</v>
          </cell>
          <cell r="B278" t="str">
            <v>Konservuoti kukurūzai</v>
          </cell>
          <cell r="C278">
            <v>28.999999999999996</v>
          </cell>
          <cell r="D278">
            <v>6</v>
          </cell>
          <cell r="E278">
            <v>220</v>
          </cell>
          <cell r="F278">
            <v>1030</v>
          </cell>
          <cell r="G278">
            <v>6.7272660000000002</v>
          </cell>
        </row>
        <row r="279">
          <cell r="A279" t="str">
            <v>034Pr</v>
          </cell>
          <cell r="B279" t="e">
            <v>#REF!</v>
          </cell>
          <cell r="C279" t="e">
            <v>#REF!</v>
          </cell>
          <cell r="D279" t="e">
            <v>#REF!</v>
          </cell>
          <cell r="E279" t="e">
            <v>#REF!</v>
          </cell>
          <cell r="F279" t="e">
            <v>#REF!</v>
          </cell>
          <cell r="G279" t="e">
            <v>#REF!</v>
          </cell>
        </row>
        <row r="280">
          <cell r="A280" t="str">
            <v>05Pr</v>
          </cell>
          <cell r="B280" t="str">
            <v>Majonezas</v>
          </cell>
          <cell r="C280">
            <v>4</v>
          </cell>
          <cell r="D280">
            <v>350</v>
          </cell>
          <cell r="E280">
            <v>57</v>
          </cell>
          <cell r="F280">
            <v>3380</v>
          </cell>
          <cell r="G280">
            <v>4.3499999999999996</v>
          </cell>
        </row>
        <row r="281">
          <cell r="A281" t="str">
            <v>10Pr</v>
          </cell>
          <cell r="B281" t="str">
            <v>Varškės sūris 13%</v>
          </cell>
          <cell r="C281">
            <v>201</v>
          </cell>
          <cell r="D281">
            <v>130</v>
          </cell>
          <cell r="E281">
            <v>36.000000000000007</v>
          </cell>
          <cell r="F281">
            <v>2130</v>
          </cell>
          <cell r="G281">
            <v>6.5</v>
          </cell>
        </row>
        <row r="282">
          <cell r="A282" t="str">
            <v>11Pr</v>
          </cell>
          <cell r="B282" t="str">
            <v>Geriamasis jogurtas 2.4%</v>
          </cell>
          <cell r="C282">
            <v>55</v>
          </cell>
          <cell r="D282">
            <v>24</v>
          </cell>
          <cell r="E282">
            <v>81</v>
          </cell>
          <cell r="F282">
            <v>760</v>
          </cell>
          <cell r="G282">
            <v>3</v>
          </cell>
        </row>
        <row r="283">
          <cell r="A283" t="str">
            <v>12Pr</v>
          </cell>
          <cell r="B283" t="str">
            <v xml:space="preserve">Varškės sūris 22 % </v>
          </cell>
          <cell r="C283">
            <v>182</v>
          </cell>
          <cell r="D283">
            <v>220</v>
          </cell>
          <cell r="E283">
            <v>38</v>
          </cell>
          <cell r="F283">
            <v>2870</v>
          </cell>
          <cell r="G283">
            <v>6.62</v>
          </cell>
        </row>
        <row r="284">
          <cell r="A284" t="str">
            <v>13Pr</v>
          </cell>
          <cell r="B284" t="str">
            <v>Bananai</v>
          </cell>
          <cell r="C284">
            <v>12</v>
          </cell>
          <cell r="D284">
            <v>3</v>
          </cell>
          <cell r="E284">
            <v>231</v>
          </cell>
          <cell r="F284">
            <v>970</v>
          </cell>
          <cell r="G284">
            <v>2.4999900000000004</v>
          </cell>
        </row>
        <row r="285">
          <cell r="A285" t="str">
            <v>14Pr</v>
          </cell>
          <cell r="B285" t="str">
            <v>Balta duona</v>
          </cell>
          <cell r="C285">
            <v>53</v>
          </cell>
          <cell r="D285">
            <v>8</v>
          </cell>
          <cell r="E285">
            <v>542</v>
          </cell>
          <cell r="F285">
            <v>2310</v>
          </cell>
          <cell r="G285">
            <v>1.38</v>
          </cell>
        </row>
        <row r="286">
          <cell r="A286" t="str">
            <v>15Pr</v>
          </cell>
          <cell r="B286" t="str">
            <v>Kukurūzų  trapučiai</v>
          </cell>
          <cell r="C286">
            <v>55</v>
          </cell>
          <cell r="D286">
            <v>91</v>
          </cell>
          <cell r="E286">
            <v>729.00000000000011</v>
          </cell>
          <cell r="F286">
            <v>3660</v>
          </cell>
          <cell r="G286">
            <v>7</v>
          </cell>
        </row>
        <row r="287">
          <cell r="A287" t="str">
            <v>16Pr</v>
          </cell>
          <cell r="B287" t="str">
            <v>Kviečių trapučiai</v>
          </cell>
          <cell r="C287">
            <v>111.99999999999999</v>
          </cell>
          <cell r="D287">
            <v>17</v>
          </cell>
          <cell r="E287">
            <v>750</v>
          </cell>
          <cell r="F287">
            <v>3420</v>
          </cell>
          <cell r="G287">
            <v>7</v>
          </cell>
        </row>
        <row r="288">
          <cell r="A288" t="str">
            <v>17Pr</v>
          </cell>
          <cell r="B288" t="str">
            <v>Plėšomos sūrio lazdelės 40%</v>
          </cell>
          <cell r="C288">
            <v>270</v>
          </cell>
          <cell r="D288">
            <v>210</v>
          </cell>
          <cell r="E288">
            <v>16</v>
          </cell>
          <cell r="F288">
            <v>3020</v>
          </cell>
          <cell r="G288">
            <v>10.5</v>
          </cell>
        </row>
        <row r="289">
          <cell r="A289" t="str">
            <v>18Pr</v>
          </cell>
          <cell r="B289" t="str">
            <v>Grietinė 15 %</v>
          </cell>
          <cell r="C289">
            <v>42</v>
          </cell>
          <cell r="D289">
            <v>150</v>
          </cell>
          <cell r="E289">
            <v>30</v>
          </cell>
          <cell r="F289">
            <v>1650</v>
          </cell>
          <cell r="G289">
            <v>2.5000000000000001E-3</v>
          </cell>
        </row>
        <row r="290">
          <cell r="A290" t="str">
            <v>19Pr</v>
          </cell>
          <cell r="B290" t="str">
            <v>Šalto spaudimo nerafinuotas alyvuogių aliejus</v>
          </cell>
          <cell r="C290">
            <v>1</v>
          </cell>
          <cell r="D290">
            <v>995</v>
          </cell>
          <cell r="E290">
            <v>2</v>
          </cell>
          <cell r="F290">
            <v>8830</v>
          </cell>
          <cell r="G290">
            <v>0</v>
          </cell>
        </row>
        <row r="291">
          <cell r="A291" t="str">
            <v>1Pr</v>
          </cell>
          <cell r="B291" t="str">
            <v>Sviestas 82%</v>
          </cell>
          <cell r="C291">
            <v>5</v>
          </cell>
          <cell r="D291">
            <v>820</v>
          </cell>
          <cell r="E291">
            <v>8</v>
          </cell>
          <cell r="F291">
            <v>7430</v>
          </cell>
          <cell r="G291">
            <v>8.41</v>
          </cell>
        </row>
        <row r="292">
          <cell r="A292" t="str">
            <v>20Pr</v>
          </cell>
          <cell r="B292" t="str">
            <v>Konservuoti kukurūzai</v>
          </cell>
          <cell r="C292">
            <v>28.999999999999996</v>
          </cell>
          <cell r="D292">
            <v>6</v>
          </cell>
          <cell r="E292">
            <v>220</v>
          </cell>
          <cell r="F292">
            <v>1030</v>
          </cell>
          <cell r="G292">
            <v>4.404776</v>
          </cell>
        </row>
        <row r="293">
          <cell r="A293" t="str">
            <v>21Pr</v>
          </cell>
          <cell r="B293" t="str">
            <v>Ryžių trapučiai</v>
          </cell>
          <cell r="C293">
            <v>11.000000000000002</v>
          </cell>
          <cell r="D293">
            <v>71</v>
          </cell>
          <cell r="E293">
            <v>790</v>
          </cell>
          <cell r="F293">
            <v>3650</v>
          </cell>
          <cell r="G293">
            <v>7</v>
          </cell>
        </row>
        <row r="294">
          <cell r="A294" t="str">
            <v>22Pr</v>
          </cell>
          <cell r="B294" t="str">
            <v>Migdolų drožlės</v>
          </cell>
          <cell r="C294">
            <v>200</v>
          </cell>
          <cell r="D294">
            <v>520</v>
          </cell>
          <cell r="E294">
            <v>205</v>
          </cell>
          <cell r="F294">
            <v>5800</v>
          </cell>
          <cell r="G294">
            <v>0</v>
          </cell>
        </row>
        <row r="295">
          <cell r="A295" t="str">
            <v>23Pr</v>
          </cell>
          <cell r="B295" t="str">
            <v>Apelsinai</v>
          </cell>
          <cell r="C295">
            <v>8</v>
          </cell>
          <cell r="D295">
            <v>2</v>
          </cell>
          <cell r="E295">
            <v>110</v>
          </cell>
          <cell r="F295">
            <v>430</v>
          </cell>
          <cell r="G295">
            <v>2.537318</v>
          </cell>
        </row>
        <row r="296">
          <cell r="A296" t="str">
            <v>24Pr</v>
          </cell>
          <cell r="B296" t="str">
            <v>Varškytė "Miau"</v>
          </cell>
          <cell r="C296">
            <v>100.99999999999999</v>
          </cell>
          <cell r="D296">
            <v>60</v>
          </cell>
          <cell r="E296">
            <v>146</v>
          </cell>
          <cell r="F296">
            <v>1550</v>
          </cell>
          <cell r="G296">
            <v>0</v>
          </cell>
        </row>
        <row r="297">
          <cell r="A297" t="str">
            <v>25Pr</v>
          </cell>
          <cell r="B297" t="str">
            <v>Saulėgrąžos</v>
          </cell>
          <cell r="C297">
            <v>225</v>
          </cell>
          <cell r="D297">
            <v>490</v>
          </cell>
          <cell r="E297">
            <v>215</v>
          </cell>
          <cell r="F297">
            <v>6110</v>
          </cell>
          <cell r="G297">
            <v>2.1</v>
          </cell>
        </row>
        <row r="298">
          <cell r="A298" t="str">
            <v>26Pr</v>
          </cell>
          <cell r="B298" t="str">
            <v>Grūdėta varškė 7%</v>
          </cell>
          <cell r="C298">
            <v>120</v>
          </cell>
          <cell r="D298">
            <v>70</v>
          </cell>
          <cell r="E298">
            <v>27.000000000000004</v>
          </cell>
          <cell r="F298">
            <v>1190</v>
          </cell>
          <cell r="G298">
            <v>0</v>
          </cell>
        </row>
        <row r="299">
          <cell r="A299" t="str">
            <v>27Pr</v>
          </cell>
          <cell r="B299" t="str">
            <v>Mocarela sūris 45% su pomidorais</v>
          </cell>
          <cell r="C299">
            <v>103.93999999999998</v>
          </cell>
          <cell r="D299">
            <v>160.59</v>
          </cell>
          <cell r="E299">
            <v>24.34</v>
          </cell>
          <cell r="F299">
            <v>1885.2</v>
          </cell>
          <cell r="G299">
            <v>1.0612159999999999</v>
          </cell>
        </row>
        <row r="300">
          <cell r="A300" t="str">
            <v>28Pr</v>
          </cell>
          <cell r="B300" t="str">
            <v>Kietasis sūris</v>
          </cell>
          <cell r="C300">
            <v>415</v>
          </cell>
          <cell r="D300">
            <v>320</v>
          </cell>
          <cell r="E300">
            <v>1</v>
          </cell>
          <cell r="F300">
            <v>4540</v>
          </cell>
          <cell r="G300">
            <v>0</v>
          </cell>
        </row>
        <row r="301">
          <cell r="A301" t="str">
            <v>29Pr</v>
          </cell>
          <cell r="B301" t="str">
            <v>Fermentinis sūris 45%</v>
          </cell>
          <cell r="C301">
            <v>12</v>
          </cell>
          <cell r="D301">
            <v>325</v>
          </cell>
          <cell r="E301">
            <v>85</v>
          </cell>
          <cell r="F301">
            <v>3340</v>
          </cell>
          <cell r="G301">
            <v>4.774</v>
          </cell>
        </row>
        <row r="302">
          <cell r="A302" t="str">
            <v>2Pr</v>
          </cell>
          <cell r="B302" t="str">
            <v>Vaisiai</v>
          </cell>
          <cell r="C302">
            <v>4</v>
          </cell>
          <cell r="D302">
            <v>4</v>
          </cell>
          <cell r="E302">
            <v>130</v>
          </cell>
          <cell r="F302">
            <v>530</v>
          </cell>
          <cell r="G302">
            <v>1.5</v>
          </cell>
        </row>
        <row r="303">
          <cell r="A303" t="str">
            <v>31Pr</v>
          </cell>
          <cell r="B303" t="str">
            <v>Tepamas lydytas sūrelis, natūralus</v>
          </cell>
          <cell r="C303">
            <v>94</v>
          </cell>
          <cell r="D303">
            <v>220</v>
          </cell>
          <cell r="E303">
            <v>47</v>
          </cell>
          <cell r="F303">
            <v>3170</v>
          </cell>
          <cell r="G303">
            <v>5.53</v>
          </cell>
        </row>
        <row r="304">
          <cell r="A304" t="str">
            <v>3Pr</v>
          </cell>
          <cell r="B304" t="str">
            <v>Razinos</v>
          </cell>
          <cell r="C304">
            <v>27.000000000000004</v>
          </cell>
          <cell r="D304">
            <v>6</v>
          </cell>
          <cell r="E304">
            <v>713</v>
          </cell>
          <cell r="F304">
            <v>2800</v>
          </cell>
          <cell r="G304">
            <v>4.8499999999999996</v>
          </cell>
        </row>
        <row r="305">
          <cell r="A305" t="str">
            <v>4Pr</v>
          </cell>
          <cell r="B305" t="str">
            <v>Džiovinti vaisiai</v>
          </cell>
          <cell r="C305">
            <v>36.000000000000007</v>
          </cell>
          <cell r="D305">
            <v>12</v>
          </cell>
          <cell r="E305">
            <v>780</v>
          </cell>
          <cell r="F305">
            <v>2680</v>
          </cell>
          <cell r="G305">
            <v>5.6</v>
          </cell>
        </row>
        <row r="306">
          <cell r="A306" t="str">
            <v>5Pr</v>
          </cell>
          <cell r="B306" t="str">
            <v>Trintos šaldytos uogos</v>
          </cell>
          <cell r="C306">
            <v>11.64</v>
          </cell>
          <cell r="D306">
            <v>5.82</v>
          </cell>
          <cell r="E306">
            <v>169.07</v>
          </cell>
          <cell r="F306">
            <v>546.35</v>
          </cell>
          <cell r="G306">
            <v>4.1340000000000003</v>
          </cell>
        </row>
        <row r="307">
          <cell r="A307" t="str">
            <v>6Pr</v>
          </cell>
          <cell r="B307" t="str">
            <v>Grietinė 30%</v>
          </cell>
          <cell r="C307">
            <v>24</v>
          </cell>
          <cell r="D307">
            <v>300</v>
          </cell>
          <cell r="E307">
            <v>31</v>
          </cell>
          <cell r="F307">
            <v>2930</v>
          </cell>
          <cell r="G307">
            <v>2.85</v>
          </cell>
        </row>
        <row r="308">
          <cell r="A308" t="str">
            <v>7Pr</v>
          </cell>
          <cell r="B308" t="str">
            <v>Duona</v>
          </cell>
          <cell r="C308">
            <v>79</v>
          </cell>
          <cell r="D308">
            <v>16</v>
          </cell>
          <cell r="E308">
            <v>442.99999999999994</v>
          </cell>
          <cell r="F308">
            <v>2170</v>
          </cell>
          <cell r="G308">
            <v>1.42</v>
          </cell>
        </row>
        <row r="309">
          <cell r="A309" t="str">
            <v>8Pr</v>
          </cell>
          <cell r="B309" t="str">
            <v>Batonas su sėlenomis</v>
          </cell>
          <cell r="C309">
            <v>79</v>
          </cell>
          <cell r="D309">
            <v>45</v>
          </cell>
          <cell r="E309">
            <v>519</v>
          </cell>
          <cell r="F309">
            <v>2760</v>
          </cell>
          <cell r="G309">
            <v>1.55</v>
          </cell>
        </row>
        <row r="310">
          <cell r="A310" t="str">
            <v>9Pr</v>
          </cell>
          <cell r="B310" t="str">
            <v>Skrebučiai su prieskoninėmis žolelėmis (tausojantis)</v>
          </cell>
          <cell r="C310">
            <v>197.58</v>
          </cell>
          <cell r="D310">
            <v>192.34</v>
          </cell>
          <cell r="E310">
            <v>1297.58</v>
          </cell>
          <cell r="F310">
            <v>7607.1999999999989</v>
          </cell>
          <cell r="G310">
            <v>5.0110000000000001</v>
          </cell>
        </row>
        <row r="311">
          <cell r="A311" t="str">
            <v>15Pver</v>
          </cell>
          <cell r="B311" t="e">
            <v>#REF!</v>
          </cell>
          <cell r="C311" t="e">
            <v>#REF!</v>
          </cell>
          <cell r="D311" t="e">
            <v>#REF!</v>
          </cell>
          <cell r="E311" t="e">
            <v>#REF!</v>
          </cell>
          <cell r="F311" t="e">
            <v>#REF!</v>
          </cell>
          <cell r="G311" t="e">
            <v>#REF!</v>
          </cell>
        </row>
        <row r="312">
          <cell r="A312" t="str">
            <v>17Pver</v>
          </cell>
          <cell r="B312" t="str">
            <v>Rudieji ryžiai</v>
          </cell>
          <cell r="C312">
            <v>17.75</v>
          </cell>
          <cell r="D312">
            <v>4.75</v>
          </cell>
          <cell r="E312">
            <v>192</v>
          </cell>
          <cell r="F312">
            <v>842.5</v>
          </cell>
          <cell r="G312">
            <v>0.39250000000000002</v>
          </cell>
        </row>
        <row r="313">
          <cell r="A313" t="str">
            <v>18Pver</v>
          </cell>
          <cell r="B313" t="e">
            <v>#REF!</v>
          </cell>
          <cell r="C313" t="e">
            <v>#REF!</v>
          </cell>
          <cell r="D313" t="e">
            <v>#REF!</v>
          </cell>
          <cell r="E313" t="e">
            <v>#REF!</v>
          </cell>
          <cell r="F313" t="e">
            <v>#REF!</v>
          </cell>
          <cell r="G313" t="e">
            <v>#REF!</v>
          </cell>
        </row>
        <row r="314">
          <cell r="A314" t="str">
            <v>19Pver</v>
          </cell>
          <cell r="B314" t="e">
            <v>#REF!</v>
          </cell>
          <cell r="C314" t="e">
            <v>#REF!</v>
          </cell>
          <cell r="D314" t="e">
            <v>#REF!</v>
          </cell>
          <cell r="E314" t="e">
            <v>#REF!</v>
          </cell>
          <cell r="F314" t="e">
            <v>#REF!</v>
          </cell>
          <cell r="G314" t="e">
            <v>#REF!</v>
          </cell>
        </row>
        <row r="315">
          <cell r="A315" t="str">
            <v>2Pver</v>
          </cell>
          <cell r="B315" t="e">
            <v>#REF!</v>
          </cell>
          <cell r="C315" t="e">
            <v>#REF!</v>
          </cell>
          <cell r="D315" t="e">
            <v>#REF!</v>
          </cell>
          <cell r="E315" t="e">
            <v>#REF!</v>
          </cell>
          <cell r="F315" t="e">
            <v>#REF!</v>
          </cell>
          <cell r="G315" t="e">
            <v>#REF!</v>
          </cell>
        </row>
        <row r="316">
          <cell r="A316" t="str">
            <v>2Vver</v>
          </cell>
          <cell r="B316" t="e">
            <v>#REF!</v>
          </cell>
          <cell r="C316" t="e">
            <v>#REF!</v>
          </cell>
          <cell r="D316" t="e">
            <v>#REF!</v>
          </cell>
          <cell r="E316" t="e">
            <v>#REF!</v>
          </cell>
          <cell r="F316" t="e">
            <v>#REF!</v>
          </cell>
          <cell r="G316" t="e">
            <v>#REF!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uktai"/>
      <sheetName val="Sviesto-grietinės padažas"/>
      <sheetName val="Bandelės su cinamonu"/>
      <sheetName val="Obuolių pyragas"/>
      <sheetName val="Kukurūzų dribsniai"/>
      <sheetName val="Fermentinis sūris "/>
      <sheetName val="kietasis sūris"/>
      <sheetName val="Kepti varškėčiai"/>
      <sheetName val="Makaronai su daržovių padažu"/>
      <sheetName val="perlinių kruopų sriuba su pupel"/>
      <sheetName val="Trinta porų sriuba"/>
      <sheetName val="Naminė pica"/>
      <sheetName val="Morkų salotos su obuoliais"/>
      <sheetName val="Dešrelės"/>
      <sheetName val="bulvių-mėsos apkepas"/>
      <sheetName val="virti makaronai su vištiena ir "/>
      <sheetName val="kepti batatai"/>
      <sheetName val="Pomidorų padažas"/>
      <sheetName val="kepta žuvis"/>
      <sheetName val="kiaulienos kepsnys"/>
      <sheetName val="Varškės apkepas"/>
      <sheetName val="užkepti kotletai"/>
      <sheetName val="Makaronai su malta kiaul (2)"/>
      <sheetName val="Žemaičių blynai"/>
      <sheetName val="Lietiniai su vištiena"/>
      <sheetName val="Balandėliai su mėsa"/>
      <sheetName val="Troškinta paukštiena"/>
      <sheetName val="Kepta paukštienos filė "/>
      <sheetName val="Šašlykas"/>
      <sheetName val="Troškinti kopsu dešr."/>
      <sheetName val="vištienos lazdelės"/>
      <sheetName val="biri miežinių)"/>
      <sheetName val="Kiauliena su kop"/>
      <sheetName val="Sklindžiai su varške"/>
      <sheetName val="morkų pyragas"/>
      <sheetName val=" Žuvies kukuliai (2)"/>
      <sheetName val="Troškintos daržovės"/>
      <sheetName val="vaisių kokteilis"/>
      <sheetName val="kopūstų, cukinijų salotos"/>
      <sheetName val="troškinta triušiena"/>
      <sheetName val="konservuoti žirneliai"/>
      <sheetName val="ridikų morkų salotos"/>
      <sheetName val="Mesos padažas"/>
      <sheetName val="Bulvių plokštainis"/>
      <sheetName val="Bulvių plokštainis su kiauliena"/>
      <sheetName val="Plovas (3)"/>
      <sheetName val="ryžiai su daržovėmis"/>
      <sheetName val="burokėlių su pupelėmis"/>
      <sheetName val="grūdėta varske"/>
      <sheetName val="mocarela su pomidorais"/>
      <sheetName val="Trinta batatu ir morku sriuba"/>
      <sheetName val="sulčių padažas"/>
      <sheetName val="Varškės pudingas"/>
      <sheetName val="grietinės -pomidorų padažas"/>
      <sheetName val="Lietiniai su mėsa"/>
      <sheetName val="pekino, agurkų,pomidorų, pa (2"/>
      <sheetName val="Sklindžiai "/>
      <sheetName val="Bazilikų padažas"/>
      <sheetName val="Grietinės -pomodorų padažas "/>
      <sheetName val="Varškės ir žolelių padažas"/>
      <sheetName val="Varškės ir morkų apkepas"/>
      <sheetName val="Pieniška ryžių kruopų sr "/>
      <sheetName val=" Žuvies apkepa (2)"/>
      <sheetName val="kepti obuoliai"/>
      <sheetName val="Morkų-salierų salotos"/>
      <sheetName val="kepta lašiša"/>
      <sheetName val="mėsos padažas"/>
      <sheetName val="burokėlių salotos su špinatais"/>
      <sheetName val="Manų kruopų košė su cinam"/>
      <sheetName val="Bulvių plokštainis su paukštien"/>
      <sheetName val="ryžiai"/>
      <sheetName val="avižinių su manais"/>
      <sheetName val="kiaul.maltinis su cukinija"/>
      <sheetName val="kalakut.maltinis su sėlenom"/>
      <sheetName val="Bulviniai blynai"/>
      <sheetName val="troškinta kalakutiena"/>
      <sheetName val="pieniška perlinių kruopų sriuba"/>
      <sheetName val="Spelta blyneliai su bananai (2"/>
      <sheetName val="Vanilinis padažas"/>
      <sheetName val="Makaronai su malta kiaulien (2"/>
      <sheetName val="Jautienos befstrogenas"/>
      <sheetName val="Pieniška ryžių sriuba"/>
      <sheetName val="Kvietinių kr košė"/>
      <sheetName val="Sumuštinis su lydytu tepamu sūr"/>
      <sheetName val="Omletas su sūriu"/>
      <sheetName val="Kuskusas su sviesto-griet."/>
      <sheetName val="Avižinių dr.su obuoliais ir cin"/>
      <sheetName val="plėšomos sūrio lazdelės"/>
      <sheetName val="Ryžių košė"/>
      <sheetName val="Makaronai su sūriu"/>
      <sheetName val="3grūdų dr.košė"/>
      <sheetName val="Miežinių kruopų košė"/>
      <sheetName val="Grikių košė"/>
      <sheetName val="Perlinių kruopų košė"/>
      <sheetName val="Perlinių kr. košė su cukinijom"/>
      <sheetName val="Kukurūzų košė"/>
      <sheetName val="virti kiaušiniai"/>
      <sheetName val="miežių dr.košė)"/>
      <sheetName val="Avižinių dr."/>
      <sheetName val="Perlinių kr. košė"/>
      <sheetName val="Sorų košė"/>
      <sheetName val="Penkių grūdų"/>
      <sheetName val="Avižinių kr košė "/>
      <sheetName val="senelio kruopų"/>
      <sheetName val="Sviestas"/>
      <sheetName val="Sviestas (2)"/>
      <sheetName val="Sviestas (3)"/>
      <sheetName val="Vaisiai"/>
      <sheetName val="Razinos"/>
      <sheetName val="Džiovinti vaisiai"/>
      <sheetName val="Šaldytos uogos"/>
      <sheetName val="Grietinė"/>
      <sheetName val="Duona"/>
      <sheetName val="Batonas"/>
      <sheetName val="Skrebučiai"/>
      <sheetName val="geriamasis jogurtas"/>
      <sheetName val="Varškės sūris 22%"/>
      <sheetName val="Vaisiai (bananas)"/>
      <sheetName val="Apelsinai"/>
      <sheetName val="Kvietinė duona"/>
      <sheetName val="kukurūzų trapučiai"/>
      <sheetName val="kviečių trapučiai"/>
      <sheetName val="jogurtinė grietinė"/>
      <sheetName val="alyvuogių aliejus"/>
      <sheetName val="Konservuoti kukur.."/>
      <sheetName val="ryžių trapučiai"/>
      <sheetName val="tepamas lydytas sūrelis"/>
      <sheetName val="Varškės sūris 13%"/>
      <sheetName val="konservuoti kukurūzai"/>
      <sheetName val="Natūralus jogurtas"/>
      <sheetName val="Migdolų drožlės"/>
      <sheetName val="Varškytė Miau"/>
      <sheetName val="Saulegrazos"/>
      <sheetName val="Pupelių sriuba"/>
      <sheetName val="Pertrinta brokolių sriuba "/>
      <sheetName val="Žirnių  "/>
      <sheetName val="Agurkų sriuba su perlin"/>
      <sheetName val="Burokėlių sriuba su bulvėmis"/>
      <sheetName val="Burokėlių sriuba su bulvėmi (2"/>
      <sheetName val="Pieniška makaronų sriuba"/>
      <sheetName val="Žirnių perlinių kr siuba"/>
      <sheetName val=" daržovių sriuba"/>
      <sheetName val="lęšių sriuba su bolivi. balanda"/>
      <sheetName val="Šv. kopūstų sriuba"/>
      <sheetName val="Šv. kopūstų sriuba (2)"/>
      <sheetName val="Trinta moliūgų sriuba"/>
      <sheetName val="Trinta moliūgų sriuba (2)"/>
      <sheetName val="Pieniška daržovių sriuba"/>
      <sheetName val="trinta šparag pupelių sr."/>
      <sheetName val="Vištienos sultinys su špara (2"/>
      <sheetName val="Barščių sriuba su pupelėmis"/>
      <sheetName val="Barščių sriuba su pupelėmis (2"/>
      <sheetName val="bulvių sriuba su mėsos kukuliai"/>
      <sheetName val="bulvių sriuba su miež.kr.(2)"/>
      <sheetName val="darž. sriuba su mėsos kuku"/>
      <sheetName val="darž. sriuba (2)"/>
      <sheetName val="žirnelių sriuba"/>
      <sheetName val="Špinatų sriuba"/>
      <sheetName val="Špinatų sriuba (2)"/>
      <sheetName val="Raugintų kopūstų sriuba"/>
      <sheetName val="Trinta lęšių sriuba"/>
      <sheetName val="Daržovių sriuba su kiauliena"/>
      <sheetName val="Pieniška grikių sriuba "/>
      <sheetName val="Pieniška daržovių sriuba (2)"/>
      <sheetName val="Pieniška avižinių drib.sriuba "/>
      <sheetName val="Agurkų sriuba"/>
      <sheetName val="Ryžių-pomidorų sriuba"/>
      <sheetName val="Pieniška miežinių kr.sriuba "/>
      <sheetName val="Pieniška perlinių kruopų sr"/>
      <sheetName val="Daržovių sriuba "/>
      <sheetName val="Daržovių sriuba su šparag"/>
      <sheetName val="Ryžių kruopų sriuba"/>
      <sheetName val="Perlinių kruopų sriuba"/>
      <sheetName val="Daržovių sriuba"/>
      <sheetName val="Mėsos-grikių trošk.2"/>
      <sheetName val="Mėsos-grikių trošk."/>
      <sheetName val="Žuvies maltinis"/>
      <sheetName val="Netikras zuikis"/>
      <sheetName val="Vištienos krūtinėlės kotletas"/>
      <sheetName val="Kepta kalakutienos filė"/>
      <sheetName val="Guliasas"/>
      <sheetName val="Lašišos kepinukai"/>
      <sheetName val="Plovas"/>
      <sheetName val="Beržo kotletai"/>
      <sheetName val="Varškės spygliukai"/>
      <sheetName val="pakštienos šlaunelės"/>
      <sheetName val=" Žuvies kukuliai"/>
      <sheetName val="Karališki balandėliai"/>
      <sheetName val="pupelių troškinys su kiaulienos"/>
      <sheetName val="Vištienos kepinukai"/>
      <sheetName val="lašiša su ryžiais"/>
      <sheetName val="troškinti kukuliai"/>
      <sheetName val="Vištienos file kukuliai"/>
      <sheetName val="Plovas (2)"/>
      <sheetName val="Virtos bulvės"/>
      <sheetName val="Bulvių košė"/>
      <sheetName val="keptos bulvės"/>
      <sheetName val="biri ryžių"/>
      <sheetName val="Grikių košė (2)"/>
      <sheetName val="virti makaronai"/>
      <sheetName val="Virtos kuskuso kruopos"/>
      <sheetName val="biri perlinių"/>
      <sheetName val="Bulvių košė (2)"/>
      <sheetName val="bulvių morkų žiedinių kop. košė"/>
      <sheetName val="Grietinės padažas"/>
      <sheetName val="Grietinės-majonezo padažas"/>
      <sheetName val="Agurkinis padažas"/>
      <sheetName val="Trintos šaldytos uogos"/>
      <sheetName val="Lietiniai su varške"/>
      <sheetName val="Varškės ir ryžių apkepas "/>
      <sheetName val="Švilpikai"/>
      <sheetName val="Morkų blyneliai"/>
      <sheetName val="Karšti sumuštiniai su varš "/>
      <sheetName val="Sklindžiai su obuoliais"/>
      <sheetName val="Virtų bulvių cepelinai su mėsa"/>
      <sheetName val="Kuskusas su varške"/>
      <sheetName val="Virti varškėčiai"/>
      <sheetName val="Duona su sviestu ir sėklomis 2"/>
      <sheetName val="Kaimiški blynai"/>
      <sheetName val="Skryliai"/>
      <sheetName val="Makaronai su malta kiaul"/>
      <sheetName val="Mieliniai blynai"/>
      <sheetName val="Lietiniai"/>
      <sheetName val="Mažylių blynai"/>
      <sheetName val="virti makaronai užkepėlė"/>
      <sheetName val="Daržovių troškinys su dešrelėmi"/>
      <sheetName val="žirnių bulvių morkų trošk."/>
      <sheetName val="morkų paštetas"/>
      <sheetName val="Avižinių dribsnių blyneliai"/>
      <sheetName val="pupelių makaronų salotos"/>
      <sheetName val="Daržovių troškinys su dešre (2"/>
      <sheetName val="Daržovių troškinys su dešre "/>
      <sheetName val="Kopūstų salotos su morkomis (2"/>
      <sheetName val="Kopūstų salotos su morkomis"/>
      <sheetName val="Burokėlių"/>
      <sheetName val="burokėlių salotos pupelėm ir sė"/>
      <sheetName val="Kopūstų salotos su dž. spanguol"/>
      <sheetName val="Morkų lazdelės"/>
      <sheetName val="pomidorai"/>
      <sheetName val="Marinuoti agurkai"/>
      <sheetName val="Agurkai"/>
      <sheetName val="Ridikai"/>
      <sheetName val="Paprikos"/>
      <sheetName val="Cukinijos"/>
      <sheetName val="Ridikėliai"/>
      <sheetName val="Kaliaropės"/>
      <sheetName val="Alyvuogės"/>
      <sheetName val="Morkų salotos su saulėgrąžom"/>
      <sheetName val="Daržovių asorti"/>
      <sheetName val="pekino, agurkų,pomidorų, pa"/>
      <sheetName val="Kopūstų salotos su mork.ir pap "/>
      <sheetName val="Žiedinių kop. salotos"/>
      <sheetName val="Daržovių lazdelės"/>
      <sheetName val="Daržovių asorti (2)"/>
      <sheetName val="Raugintų kopūstų salotos"/>
      <sheetName val="Morkų salotos su aliejumi"/>
      <sheetName val=",pomidorų, salotos"/>
      <sheetName val="Arbata"/>
      <sheetName val="Kmynų arbata"/>
      <sheetName val="Vaisinė arbata"/>
      <sheetName val="Juodoji arbata su pienu"/>
      <sheetName val="sulčių gėrimas"/>
      <sheetName val="Vanduo su citrina"/>
      <sheetName val="Vanduo su apelsinais"/>
      <sheetName val="Vanduo su Greipfrutais"/>
      <sheetName val="pienas"/>
      <sheetName val="kefyras"/>
      <sheetName val="rūgpienis"/>
      <sheetName val="Džiovintų vaisių kompotas"/>
      <sheetName val="Majonezas"/>
      <sheetName val="Makaronai su sviesto grietin"/>
      <sheetName val="daržovių salotos"/>
      <sheetName val="Manų kruopų košė"/>
      <sheetName val="Kiaušinių košė"/>
      <sheetName val="Duona su sviestu ir pomidoru"/>
      <sheetName val="Jogurtas su vaisiais"/>
      <sheetName val="Trinta varškė su bananais"/>
      <sheetName val="Duona su sviestu ir žalumynais"/>
      <sheetName val="pertrintas kiaušinis"/>
      <sheetName val="Duona su sviestu ir fermentiniu"/>
      <sheetName val="Užkepti sumuštiniai su sūriu"/>
      <sheetName val="Morkų salotos"/>
      <sheetName val="kiaulienos kotletas (2)"/>
      <sheetName val="kiaulienos kotletas"/>
      <sheetName val="Omletas "/>
      <sheetName val="Džiovintų vaisių kompotas (2)"/>
      <sheetName val="virtos miežinės kruopos"/>
      <sheetName val="Duona su sviestu ir sėklomis"/>
      <sheetName val="1-1"/>
      <sheetName val="1-2"/>
      <sheetName val="1-3"/>
      <sheetName val="1-4"/>
      <sheetName val="1-5"/>
      <sheetName val="2-1"/>
      <sheetName val="2-2"/>
      <sheetName val="2-3"/>
      <sheetName val="2-4"/>
      <sheetName val="2-5"/>
      <sheetName val="3-1"/>
      <sheetName val="3-2"/>
      <sheetName val="3-3"/>
      <sheetName val="3-4"/>
      <sheetName val="3-5"/>
      <sheetName val="1-1 (2)"/>
      <sheetName val="1-2 (2)"/>
      <sheetName val="1-3 (2)"/>
      <sheetName val="1-4 (2)"/>
      <sheetName val="1-5 (2)"/>
      <sheetName val="2-1 (2)"/>
      <sheetName val="2-2 (2)"/>
      <sheetName val="2-3 (2)"/>
      <sheetName val="2-4 (2)"/>
      <sheetName val="2-5 (2)"/>
      <sheetName val="3-1 (2)"/>
      <sheetName val="3-2 (2)"/>
      <sheetName val="3-3 (2)"/>
      <sheetName val="3-4 (2)"/>
      <sheetName val="3-5 (2)"/>
      <sheetName val="Sheet4"/>
      <sheetName val="Lapas1"/>
      <sheetName val="15_Suvestine"/>
      <sheetName val="Sheet1"/>
      <sheetName val="Sheet1 (2)"/>
      <sheetName val="1-1 (3)"/>
      <sheetName val="1-2 (3)"/>
      <sheetName val="1-3 (3)"/>
      <sheetName val="1-4 (3)"/>
      <sheetName val="1-5 (3)"/>
      <sheetName val="2-1 (3)"/>
      <sheetName val="2-2 (3)"/>
      <sheetName val="2-3 (3)"/>
      <sheetName val="2-4 (3)"/>
      <sheetName val="2-5 (3)"/>
      <sheetName val="3-1 (3)"/>
      <sheetName val="3-2 (3)"/>
      <sheetName val="3-3 (3)"/>
      <sheetName val="3-4 (3)"/>
      <sheetName val="3-5 (3)"/>
      <sheetName val="1-1 (4)"/>
      <sheetName val="1-2 (4)"/>
      <sheetName val="1-3 (4)"/>
      <sheetName val="1-4 (4)"/>
      <sheetName val="1-5 (4)"/>
      <sheetName val="2-1 (4)"/>
      <sheetName val="2-2 (4)"/>
      <sheetName val="2-3 (4)"/>
      <sheetName val="2-4 (4)"/>
      <sheetName val="2-5 (4)"/>
      <sheetName val="3-1 (4)"/>
      <sheetName val="3-2 (4)"/>
      <sheetName val="3-3 (4)"/>
      <sheetName val="3-4 (4)"/>
      <sheetName val="3-5 (4)"/>
      <sheetName val="1-1mok."/>
      <sheetName val="1-2mok"/>
      <sheetName val="1-3 mok"/>
      <sheetName val="1-4 mok"/>
      <sheetName val="1-5 mok"/>
      <sheetName val="2-1mok"/>
      <sheetName val="2-2 mok"/>
      <sheetName val="2-3 mok"/>
      <sheetName val="2-4 mok"/>
      <sheetName val="2-5 mok"/>
      <sheetName val="3-1 mok"/>
      <sheetName val="3-2 mok"/>
      <sheetName val="3-3 mok"/>
      <sheetName val="3-4 mok"/>
      <sheetName val="3-5 mok"/>
      <sheetName val="1-1mok. (2)"/>
      <sheetName val="1-2mok (2)"/>
      <sheetName val="1-3 mok (2)"/>
      <sheetName val="1-4 mok (2)"/>
      <sheetName val="1-5 mok (2)"/>
      <sheetName val="2-1mok (2)"/>
      <sheetName val="2-2 mok (2)"/>
      <sheetName val="2-3 mok (2)"/>
      <sheetName val="2-4 mok (2)"/>
      <sheetName val="2-5 mok (2)"/>
      <sheetName val="3-1 mok (2)"/>
      <sheetName val="3-2 mok (2)"/>
      <sheetName val="3-3 mok (2)"/>
      <sheetName val="3-4 mok (2)"/>
      <sheetName val="3-5 mok (2)"/>
      <sheetName val="1-1mok. (3)"/>
      <sheetName val="1-2mok (3)"/>
      <sheetName val="1-3 mok (3)"/>
      <sheetName val="1-4 mok (3)"/>
      <sheetName val="1-5 mok (3)"/>
      <sheetName val="2-1mok (3)"/>
      <sheetName val="2-2 mok (3)"/>
      <sheetName val="2-3 mok (3)"/>
      <sheetName val="2-4 mok (3)"/>
      <sheetName val="2-5 mok (3)"/>
      <sheetName val="3-1 mok (3)"/>
      <sheetName val="3-2 mok (3)"/>
      <sheetName val="3-3 mok (3)"/>
      <sheetName val="3-4 mok (3)"/>
      <sheetName val="3-5 mok (3)"/>
      <sheetName val="TK_Suvestin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>
        <row r="1">
          <cell r="A1" t="str">
            <v>Kodas</v>
          </cell>
          <cell r="B1" t="str">
            <v>Pavadinimas</v>
          </cell>
          <cell r="C1" t="str">
            <v>Baltymai</v>
          </cell>
          <cell r="D1" t="str">
            <v>Riebalai</v>
          </cell>
          <cell r="E1" t="str">
            <v>Angliav.</v>
          </cell>
          <cell r="F1" t="str">
            <v>Kcal.</v>
          </cell>
          <cell r="G1" t="str">
            <v>1 kg patiekalo kaina</v>
          </cell>
        </row>
        <row r="2">
          <cell r="A2" t="str">
            <v>10Pus</v>
          </cell>
          <cell r="B2" t="str">
            <v>Pieniška perlinių kruopų košė  (tausojantis)</v>
          </cell>
          <cell r="C2">
            <v>38.56</v>
          </cell>
          <cell r="D2">
            <v>16.46</v>
          </cell>
          <cell r="E2">
            <v>189.94</v>
          </cell>
          <cell r="F2">
            <v>1017</v>
          </cell>
          <cell r="G2">
            <v>0.61549999999999994</v>
          </cell>
        </row>
        <row r="3">
          <cell r="A3" t="str">
            <v>11Pus</v>
          </cell>
          <cell r="B3" t="str">
            <v>Grikių kruopų košė (tausojantis)(augalinis)</v>
          </cell>
          <cell r="C3">
            <v>34.65</v>
          </cell>
          <cell r="D3">
            <v>8.5250000000000004</v>
          </cell>
          <cell r="E3">
            <v>190.57499999999999</v>
          </cell>
          <cell r="F3">
            <v>959.75000000000011</v>
          </cell>
          <cell r="G3">
            <v>0.6349999999999999</v>
          </cell>
        </row>
        <row r="4">
          <cell r="A4" t="str">
            <v>12Pus</v>
          </cell>
          <cell r="B4" t="str">
            <v>Pieniška penkių grūdų (avižinių ir miežinių po 30%, kvietinių 20%, ruginių 15%, sorų  5%) dribsnių košė (tausojantis)</v>
          </cell>
          <cell r="C4" t="e">
            <v>#REF!</v>
          </cell>
          <cell r="D4" t="e">
            <v>#REF!</v>
          </cell>
          <cell r="E4" t="e">
            <v>#REF!</v>
          </cell>
          <cell r="F4" t="e">
            <v>#REF!</v>
          </cell>
        </row>
        <row r="5">
          <cell r="A5" t="str">
            <v>13Pus</v>
          </cell>
          <cell r="B5" t="str">
            <v>Virti kiaušiniai (tausojantis)</v>
          </cell>
          <cell r="C5">
            <v>110.70000000000002</v>
          </cell>
          <cell r="D5">
            <v>105.3</v>
          </cell>
          <cell r="E5">
            <v>6.2999999999999989</v>
          </cell>
          <cell r="F5">
            <v>1413</v>
          </cell>
          <cell r="G5">
            <v>2</v>
          </cell>
        </row>
        <row r="6">
          <cell r="A6" t="str">
            <v>14Pus</v>
          </cell>
          <cell r="B6" t="str">
            <v>Avižinių kruopų košė (tausojantis) (augalinis)</v>
          </cell>
          <cell r="C6">
            <v>30.360000000000003</v>
          </cell>
          <cell r="D6">
            <v>14.74</v>
          </cell>
          <cell r="E6">
            <v>148.5</v>
          </cell>
          <cell r="F6">
            <v>848.1</v>
          </cell>
          <cell r="G6">
            <v>0.26649999999999996</v>
          </cell>
        </row>
        <row r="7">
          <cell r="A7" t="str">
            <v>15Pus</v>
          </cell>
          <cell r="B7" t="str">
            <v>Miežių dribsnių košė  (tausojantis) (augalinis)</v>
          </cell>
          <cell r="C7">
            <v>23.25</v>
          </cell>
          <cell r="D7">
            <v>8.15</v>
          </cell>
          <cell r="E7">
            <v>161.80000000000001</v>
          </cell>
          <cell r="F7">
            <v>797</v>
          </cell>
          <cell r="G7">
            <v>0.20049999999999998</v>
          </cell>
        </row>
        <row r="8">
          <cell r="A8" t="str">
            <v>16Pus</v>
          </cell>
          <cell r="B8" t="str">
            <v>Omletas su fermentiniu 45% sūriu (tausojantis)</v>
          </cell>
          <cell r="C8">
            <v>121.69000000000003</v>
          </cell>
          <cell r="D8">
            <v>118.39000000000001</v>
          </cell>
          <cell r="E8">
            <v>50.379999999999995</v>
          </cell>
          <cell r="F8">
            <v>1750.8400000000001</v>
          </cell>
          <cell r="G8" t="e">
            <v>#N/A</v>
          </cell>
        </row>
        <row r="9">
          <cell r="A9" t="str">
            <v>17Pus</v>
          </cell>
          <cell r="B9" t="str">
            <v>Avižinių dribsnių košė su obuoliais ir cinamonu (tausojantis) (augalinis)</v>
          </cell>
          <cell r="C9">
            <v>32.17</v>
          </cell>
          <cell r="D9">
            <v>19.05</v>
          </cell>
          <cell r="E9">
            <v>205.46</v>
          </cell>
          <cell r="F9">
            <v>1071.2</v>
          </cell>
          <cell r="G9" t="e">
            <v>#REF!</v>
          </cell>
        </row>
        <row r="10">
          <cell r="A10" t="str">
            <v>18Pus</v>
          </cell>
          <cell r="B10" t="str">
            <v>Pieniška kukurūzų kruopų košė (tausojantis)</v>
          </cell>
          <cell r="C10">
            <v>39.760000000000005</v>
          </cell>
          <cell r="D10">
            <v>17.64</v>
          </cell>
          <cell r="E10">
            <v>224.48</v>
          </cell>
          <cell r="F10">
            <v>1231.2</v>
          </cell>
          <cell r="G10">
            <v>0.81930000000000003</v>
          </cell>
        </row>
        <row r="11">
          <cell r="A11" t="str">
            <v>19Pus</v>
          </cell>
          <cell r="B11" t="str">
            <v>Pieniška sorų kruopų košė</v>
          </cell>
          <cell r="C11">
            <v>47.120000000000005</v>
          </cell>
          <cell r="D11">
            <v>23.88</v>
          </cell>
          <cell r="E11">
            <v>187.2</v>
          </cell>
          <cell r="F11">
            <v>1166.4000000000001</v>
          </cell>
          <cell r="G11">
            <v>0.58349999999999991</v>
          </cell>
        </row>
        <row r="12">
          <cell r="A12" t="str">
            <v>20Pus</v>
          </cell>
          <cell r="B12" t="str">
            <v>Perlinių kruopų košė su cukinijomis ir prieskoninėmis daržovėmis  (tausojantis) (augalinis)</v>
          </cell>
          <cell r="C12" t="e">
            <v>#N/A</v>
          </cell>
          <cell r="D12" t="e">
            <v>#N/A</v>
          </cell>
          <cell r="E12" t="e">
            <v>#N/A</v>
          </cell>
          <cell r="F12" t="e">
            <v>#N/A</v>
          </cell>
          <cell r="G12" t="e">
            <v>#N/A</v>
          </cell>
        </row>
        <row r="13">
          <cell r="A13" t="str">
            <v>21Pus</v>
          </cell>
          <cell r="B13" t="str">
            <v>Pusryčių košė (avižiniai dribsniai, manų kruopos)(tausojantis)</v>
          </cell>
          <cell r="C13">
            <v>35.94</v>
          </cell>
          <cell r="D13">
            <v>18.895</v>
          </cell>
          <cell r="E13">
            <v>164.178</v>
          </cell>
          <cell r="F13">
            <v>960.76229999999998</v>
          </cell>
          <cell r="G13">
            <v>0.69552499999999995</v>
          </cell>
        </row>
        <row r="14">
          <cell r="A14" t="str">
            <v>1Pus</v>
          </cell>
          <cell r="B14" t="str">
            <v xml:space="preserve">Omletas  </v>
          </cell>
          <cell r="C14">
            <v>94.715000000000018</v>
          </cell>
          <cell r="D14">
            <v>99.11</v>
          </cell>
          <cell r="E14">
            <v>52.394999999999996</v>
          </cell>
          <cell r="F14">
            <v>1482.1</v>
          </cell>
          <cell r="G14">
            <v>1.7609299999999999</v>
          </cell>
        </row>
        <row r="15">
          <cell r="A15" t="str">
            <v>2Pus</v>
          </cell>
          <cell r="B15" t="str">
            <v>Pieniška manų kruopų košė su cinamonu  (tausojantis)</v>
          </cell>
          <cell r="C15">
            <v>46.46</v>
          </cell>
          <cell r="D15">
            <v>19.7</v>
          </cell>
          <cell r="E15">
            <v>238.78000000000003</v>
          </cell>
          <cell r="F15">
            <v>1342</v>
          </cell>
          <cell r="G15">
            <v>0.89049999999999996</v>
          </cell>
        </row>
        <row r="16">
          <cell r="A16" t="str">
            <v>3Pus</v>
          </cell>
          <cell r="B16" t="str">
            <v>Pieniška ryžių kruopų košė (tausojantis)</v>
          </cell>
          <cell r="C16">
            <v>45.540000000000006</v>
          </cell>
          <cell r="D16">
            <v>20.13</v>
          </cell>
          <cell r="E16">
            <v>211.02000000000004</v>
          </cell>
          <cell r="F16">
            <v>1234.1500000000001</v>
          </cell>
          <cell r="G16">
            <v>0.99244999999999983</v>
          </cell>
        </row>
        <row r="17">
          <cell r="A17" t="str">
            <v>4Pus</v>
          </cell>
          <cell r="B17" t="str">
            <v>Pieniška avižinių dribsnių košė (tausojantis)</v>
          </cell>
          <cell r="C17" t="e">
            <v>#REF!</v>
          </cell>
          <cell r="D17" t="e">
            <v>#REF!</v>
          </cell>
          <cell r="E17" t="e">
            <v>#REF!</v>
          </cell>
          <cell r="F17" t="e">
            <v>#REF!</v>
          </cell>
        </row>
        <row r="18">
          <cell r="A18" t="str">
            <v>55Pus</v>
          </cell>
          <cell r="B18" t="str">
            <v>Kuskusas su sviesto-grietinės padažu (tausojantis)</v>
          </cell>
          <cell r="C18">
            <v>37.629999999999995</v>
          </cell>
          <cell r="D18">
            <v>65.849999999999994</v>
          </cell>
          <cell r="E18">
            <v>247.56999999999996</v>
          </cell>
          <cell r="F18">
            <v>1773.6</v>
          </cell>
          <cell r="G18" t="e">
            <v>#REF!</v>
          </cell>
        </row>
        <row r="19">
          <cell r="A19" t="str">
            <v>5Pus</v>
          </cell>
          <cell r="B19" t="str">
            <v>Pilno grūdo makaronai su fermentiniu sūriu 45% (tausojantis)</v>
          </cell>
          <cell r="C19">
            <v>63.25</v>
          </cell>
          <cell r="D19">
            <v>67.650000000000006</v>
          </cell>
          <cell r="E19">
            <v>265.7</v>
          </cell>
          <cell r="F19">
            <v>1966</v>
          </cell>
          <cell r="G19">
            <v>2.4424999999999999</v>
          </cell>
        </row>
        <row r="20">
          <cell r="A20" t="str">
            <v>6Pus</v>
          </cell>
          <cell r="B20" t="str">
            <v>Pieniška 3 grūdų dribsnių (avižų, miežių ir kviečių dribsnių) košė  (tausojantis)</v>
          </cell>
          <cell r="C20">
            <v>39.5</v>
          </cell>
          <cell r="D20">
            <v>17.63</v>
          </cell>
          <cell r="E20">
            <v>153.39000000000001</v>
          </cell>
          <cell r="F20">
            <v>986.8</v>
          </cell>
          <cell r="G20">
            <v>0.83800000000000008</v>
          </cell>
        </row>
        <row r="21">
          <cell r="A21" t="str">
            <v>7Pus</v>
          </cell>
          <cell r="B21" t="str">
            <v xml:space="preserve">Pieniška kvietinių kruopų košė (tausojantis) </v>
          </cell>
          <cell r="C21">
            <v>41.04</v>
          </cell>
          <cell r="D21">
            <v>15.43</v>
          </cell>
          <cell r="E21">
            <v>174.07</v>
          </cell>
          <cell r="F21">
            <v>949.4</v>
          </cell>
          <cell r="G21">
            <v>0.57399999999999995</v>
          </cell>
        </row>
        <row r="22">
          <cell r="A22" t="str">
            <v>22Pus</v>
          </cell>
          <cell r="B22" t="str">
            <v>Kiaušinių košė (tausojantis)</v>
          </cell>
          <cell r="C22">
            <v>121.32500000000002</v>
          </cell>
          <cell r="D22">
            <v>132.375</v>
          </cell>
          <cell r="E22">
            <v>25.725000000000001</v>
          </cell>
          <cell r="F22">
            <v>1777.35</v>
          </cell>
          <cell r="G22">
            <v>2.2774399999999999</v>
          </cell>
        </row>
        <row r="23">
          <cell r="A23" t="str">
            <v>23Pus</v>
          </cell>
          <cell r="B23" t="str">
            <v>Kukurūzų dribsniai (augalinis)</v>
          </cell>
          <cell r="C23">
            <v>123.00000000000001</v>
          </cell>
          <cell r="D23">
            <v>117</v>
          </cell>
          <cell r="E23">
            <v>6.9999999999999991</v>
          </cell>
          <cell r="F23">
            <v>1573.0000000000002</v>
          </cell>
          <cell r="G23">
            <v>0</v>
          </cell>
        </row>
        <row r="24">
          <cell r="A24" t="str">
            <v>8Pus</v>
          </cell>
          <cell r="B24" t="str">
            <v>Keturių grūdų (kviečių, miežių, rugių kruopos ir žirniai) košė (tausojantis) (augalinis)</v>
          </cell>
          <cell r="C24">
            <v>25.65</v>
          </cell>
          <cell r="D24">
            <v>7.95</v>
          </cell>
          <cell r="E24">
            <v>135.6</v>
          </cell>
          <cell r="F24">
            <v>737</v>
          </cell>
          <cell r="G24">
            <v>0.28049999999999997</v>
          </cell>
        </row>
        <row r="25">
          <cell r="A25" t="str">
            <v>90Pus</v>
          </cell>
          <cell r="B25" t="str">
            <v xml:space="preserve">Manų kruopų košė </v>
          </cell>
          <cell r="C25">
            <v>39.659999999999997</v>
          </cell>
          <cell r="D25">
            <v>14.7</v>
          </cell>
          <cell r="E25">
            <v>209.02</v>
          </cell>
          <cell r="F25">
            <v>1151</v>
          </cell>
          <cell r="G25">
            <v>0.66220000000000001</v>
          </cell>
        </row>
        <row r="26">
          <cell r="A26" t="str">
            <v>9Pus</v>
          </cell>
          <cell r="B26" t="str">
            <v>Pieniška miežinių kruopų košė  (tausojantis)</v>
          </cell>
          <cell r="C26">
            <v>35.299999999999997</v>
          </cell>
          <cell r="D26">
            <v>15.25</v>
          </cell>
          <cell r="E26">
            <v>152.05000000000001</v>
          </cell>
          <cell r="F26">
            <v>872</v>
          </cell>
          <cell r="G26">
            <v>0.55599999999999994</v>
          </cell>
        </row>
        <row r="27">
          <cell r="A27" t="str">
            <v>019SR</v>
          </cell>
          <cell r="B27" t="str">
            <v>Pieniška (pienas 2.5%)  ryžių sriuba</v>
          </cell>
          <cell r="C27">
            <v>25.95</v>
          </cell>
          <cell r="D27">
            <v>37.5</v>
          </cell>
          <cell r="E27">
            <v>101.24</v>
          </cell>
          <cell r="F27">
            <v>858.9</v>
          </cell>
          <cell r="G27">
            <v>0.82530000000000003</v>
          </cell>
        </row>
        <row r="28">
          <cell r="A28" t="str">
            <v>10Sr</v>
          </cell>
          <cell r="B28" t="str">
            <v>Daržovių (kopūstų,bulvių, morkų, žirnelių) sriuba (tausojantis)</v>
          </cell>
          <cell r="C28">
            <v>8.74</v>
          </cell>
          <cell r="D28">
            <v>20.68</v>
          </cell>
          <cell r="E28">
            <v>54.780000000000008</v>
          </cell>
          <cell r="F28">
            <v>410.8</v>
          </cell>
          <cell r="G28">
            <v>0.16082000000000002</v>
          </cell>
        </row>
        <row r="29">
          <cell r="A29" t="str">
            <v>11Sr</v>
          </cell>
          <cell r="B29" t="str">
            <v>Daržovių sriuba (šparaginės pupelės, bulvės, morkos) (ankštinis)(tausojantis)(augalinis)</v>
          </cell>
          <cell r="C29">
            <v>8.82</v>
          </cell>
          <cell r="D29">
            <v>21.032</v>
          </cell>
          <cell r="E29">
            <v>53.116</v>
          </cell>
          <cell r="F29">
            <v>388.72</v>
          </cell>
        </row>
        <row r="30">
          <cell r="A30" t="str">
            <v>12Sr</v>
          </cell>
          <cell r="B30" t="str">
            <v>Ryžių kruopų sriuba su bulvėmis (augalinis) (tausojantis)</v>
          </cell>
          <cell r="C30">
            <v>8.11</v>
          </cell>
          <cell r="D30">
            <v>30.540000000000003</v>
          </cell>
          <cell r="E30">
            <v>70.430000000000007</v>
          </cell>
          <cell r="F30">
            <v>576</v>
          </cell>
        </row>
        <row r="31">
          <cell r="A31" t="str">
            <v>13Sr</v>
          </cell>
          <cell r="B31" t="str">
            <v>Burokėlių sriuba su bulvėmis (tausojantis)</v>
          </cell>
          <cell r="C31">
            <v>22.698000000000004</v>
          </cell>
          <cell r="D31">
            <v>25.608000000000001</v>
          </cell>
          <cell r="E31">
            <v>78.070000000000007</v>
          </cell>
          <cell r="F31">
            <v>607.95999999999992</v>
          </cell>
          <cell r="G31">
            <v>6.5320000000000017E-2</v>
          </cell>
        </row>
        <row r="32">
          <cell r="A32" t="str">
            <v>14Sr</v>
          </cell>
          <cell r="B32" t="str">
            <v>Perlinių kruopų sriuba (augalinis) (tausojantis)</v>
          </cell>
          <cell r="C32">
            <v>9.24</v>
          </cell>
          <cell r="D32">
            <v>41.64</v>
          </cell>
          <cell r="E32">
            <v>70.72</v>
          </cell>
          <cell r="F32">
            <v>660.40000000000009</v>
          </cell>
          <cell r="G32">
            <v>0.26282000000000005</v>
          </cell>
        </row>
        <row r="33">
          <cell r="A33" t="str">
            <v>15Sr</v>
          </cell>
          <cell r="B33" t="str">
            <v>Trinta žaliųjų žirnelių sriuba (žirneliai,bulvės, morkos, svogūnai ) (ankštinis patiekalas) (augalinis)(tausojantis)</v>
          </cell>
          <cell r="C33">
            <v>18.089199999999998</v>
          </cell>
          <cell r="D33">
            <v>41.068399999999997</v>
          </cell>
          <cell r="E33">
            <v>96.144199999999984</v>
          </cell>
          <cell r="F33">
            <v>750.53000000000009</v>
          </cell>
          <cell r="G33">
            <v>1.9165970000000003</v>
          </cell>
        </row>
        <row r="34">
          <cell r="A34" t="str">
            <v>16Sr</v>
          </cell>
          <cell r="B34" t="str">
            <v>Pieniška (pienas 2.5%) grikių sriuba (tausojantis)</v>
          </cell>
          <cell r="C34">
            <v>34.080000000000005</v>
          </cell>
          <cell r="D34">
            <v>52.78</v>
          </cell>
          <cell r="E34">
            <v>90.06</v>
          </cell>
          <cell r="F34">
            <v>968.40000000000009</v>
          </cell>
          <cell r="G34">
            <v>1.1038999999999999</v>
          </cell>
        </row>
        <row r="35">
          <cell r="A35" t="str">
            <v>17Sr</v>
          </cell>
          <cell r="B35" t="str">
            <v>Pieniška (pienas2.5%) makaronų sriuba (tausojantis)</v>
          </cell>
          <cell r="C35">
            <v>32.51</v>
          </cell>
          <cell r="D35">
            <v>29.22</v>
          </cell>
          <cell r="E35">
            <v>95.051999999999992</v>
          </cell>
          <cell r="F35">
            <v>783.22</v>
          </cell>
          <cell r="G35">
            <v>0.97723999999999989</v>
          </cell>
        </row>
        <row r="36">
          <cell r="A36" t="str">
            <v>18Sr</v>
          </cell>
          <cell r="B36" t="str">
            <v>Pieniška (pienas 2.5%) daržovių sriuba (tausojantis)</v>
          </cell>
          <cell r="C36">
            <v>33.145000000000003</v>
          </cell>
          <cell r="D36">
            <v>34.81</v>
          </cell>
          <cell r="E36">
            <v>103.34400000000001</v>
          </cell>
          <cell r="F36">
            <v>823.09</v>
          </cell>
          <cell r="G36">
            <v>0.81580499999999989</v>
          </cell>
        </row>
        <row r="37">
          <cell r="A37" t="str">
            <v>1Sr</v>
          </cell>
          <cell r="B37" t="str">
            <v>Pupelių sriuba (ankštinis)(augalinis)(tausojantis)</v>
          </cell>
          <cell r="C37">
            <v>24.9</v>
          </cell>
          <cell r="D37">
            <v>21.830000000000002</v>
          </cell>
          <cell r="E37">
            <v>91.99</v>
          </cell>
          <cell r="F37">
            <v>598.1</v>
          </cell>
          <cell r="G37">
            <v>0.68131560000000002</v>
          </cell>
        </row>
        <row r="38">
          <cell r="A38" t="str">
            <v>20Sr</v>
          </cell>
          <cell r="B38" t="str">
            <v xml:space="preserve">Pieniška (pienas 2.5%) avižinių dribsnių sriuba </v>
          </cell>
          <cell r="C38">
            <v>34.25</v>
          </cell>
          <cell r="D38">
            <v>29.9</v>
          </cell>
          <cell r="E38">
            <v>96.98</v>
          </cell>
          <cell r="F38">
            <v>775.3</v>
          </cell>
          <cell r="G38">
            <v>0.78959999999999986</v>
          </cell>
        </row>
        <row r="39">
          <cell r="A39" t="str">
            <v>21Sr</v>
          </cell>
          <cell r="B39" t="str">
            <v>Pieniška (pienas 2.5%) miežinių kruopų sriuba (tausojantis)</v>
          </cell>
          <cell r="C39">
            <v>31.475000000000001</v>
          </cell>
          <cell r="D39">
            <v>29.5</v>
          </cell>
          <cell r="E39">
            <v>101.02000000000001</v>
          </cell>
          <cell r="F39">
            <v>788.45</v>
          </cell>
          <cell r="G39">
            <v>0.72664999999999991</v>
          </cell>
        </row>
        <row r="40">
          <cell r="A40" t="str">
            <v>22Sr</v>
          </cell>
          <cell r="B40" t="str">
            <v>Pieniška (pienas 2.5%)  perlinių kruopų sriuba (tausojantis)</v>
          </cell>
          <cell r="C40">
            <v>31.740000000000002</v>
          </cell>
          <cell r="D40">
            <v>35.340000000000003</v>
          </cell>
          <cell r="E40">
            <v>94.62</v>
          </cell>
          <cell r="F40">
            <v>808.6</v>
          </cell>
          <cell r="G40">
            <v>0.82369999999999988</v>
          </cell>
        </row>
        <row r="41">
          <cell r="A41" t="str">
            <v>23Sr</v>
          </cell>
          <cell r="B41" t="str">
            <v>Špinatų sriuba su kiaušiniais (tausojantis)</v>
          </cell>
          <cell r="C41">
            <v>36.055</v>
          </cell>
          <cell r="D41">
            <v>25.823</v>
          </cell>
          <cell r="E41">
            <v>55.358999999999995</v>
          </cell>
          <cell r="F41">
            <v>581.63</v>
          </cell>
          <cell r="G41">
            <v>0.74197999999999997</v>
          </cell>
        </row>
        <row r="42">
          <cell r="A42" t="str">
            <v>23-1Sr</v>
          </cell>
          <cell r="B42" t="str">
            <v>Špinatų sriuba  (tausojantis)(augalinis)</v>
          </cell>
          <cell r="C42">
            <v>7.93</v>
          </cell>
          <cell r="D42">
            <v>10.748000000000001</v>
          </cell>
          <cell r="E42">
            <v>54.833999999999996</v>
          </cell>
          <cell r="F42">
            <v>330.88</v>
          </cell>
          <cell r="G42">
            <v>6.5320000000000017E-2</v>
          </cell>
        </row>
        <row r="43">
          <cell r="A43" t="str">
            <v>24Sr</v>
          </cell>
          <cell r="B43" t="str">
            <v>Ryžių-pmidorų sriuba (augalinis) (tausojantis)</v>
          </cell>
          <cell r="C43">
            <v>7.8599999999999994</v>
          </cell>
          <cell r="D43">
            <v>20.68</v>
          </cell>
          <cell r="E43">
            <v>59.440000000000005</v>
          </cell>
          <cell r="F43">
            <v>449.2</v>
          </cell>
          <cell r="G43">
            <v>0.52902000000000005</v>
          </cell>
        </row>
        <row r="44">
          <cell r="A44" t="str">
            <v>25Sr</v>
          </cell>
          <cell r="B44" t="str">
            <v>Trinta šparaginių pupelių sriuba  (ankštinis)(tausojantis)(augalinis)</v>
          </cell>
          <cell r="C44">
            <v>10.3375</v>
          </cell>
          <cell r="D44">
            <v>21.115000000000002</v>
          </cell>
          <cell r="E44">
            <v>66.66249999999998</v>
          </cell>
          <cell r="F44">
            <v>448.625</v>
          </cell>
          <cell r="G44">
            <v>0.40178779999999997</v>
          </cell>
        </row>
        <row r="45">
          <cell r="A45" t="str">
            <v>25-1Sr</v>
          </cell>
          <cell r="B45" t="str">
            <v>Trinta šparaginių pupelių sriuba (ankštinis)(tausojantis)(augalinis)</v>
          </cell>
          <cell r="C45">
            <v>8.8774999999999995</v>
          </cell>
          <cell r="D45">
            <v>21.042000000000002</v>
          </cell>
          <cell r="E45">
            <v>53.3035</v>
          </cell>
          <cell r="F45">
            <v>389.495</v>
          </cell>
          <cell r="G45">
            <v>0.40178779999999997</v>
          </cell>
        </row>
        <row r="46">
          <cell r="A46" t="str">
            <v>26Sr</v>
          </cell>
          <cell r="B46" t="str">
            <v>Bulvių sriuba su mėsos (kiaulienos) kukuliukais (tausojantis)</v>
          </cell>
          <cell r="C46">
            <v>34.554799999999993</v>
          </cell>
          <cell r="D46">
            <v>40.2712</v>
          </cell>
          <cell r="E46">
            <v>67.297200000000004</v>
          </cell>
          <cell r="F46">
            <v>749.952</v>
          </cell>
          <cell r="G46">
            <v>1.1569176000000001</v>
          </cell>
        </row>
        <row r="47">
          <cell r="A47" t="str">
            <v>27Sr</v>
          </cell>
          <cell r="B47" t="str">
            <v>Daržovių ( brokoliai, bulvės, morkos, šaldytų daržovių mišinys ) sriuba (tausojantis)(augalinis)</v>
          </cell>
          <cell r="C47">
            <v>11.889999999999999</v>
          </cell>
          <cell r="D47">
            <v>23.425000000000001</v>
          </cell>
          <cell r="E47">
            <v>60.03</v>
          </cell>
          <cell r="F47">
            <v>470.1</v>
          </cell>
          <cell r="G47">
            <v>1.6034156000000002</v>
          </cell>
        </row>
        <row r="48">
          <cell r="A48" t="str">
            <v>28Sr</v>
          </cell>
          <cell r="B48" t="str">
            <v>Agurkų sriuba su perlinėmis kruopomis (augalinis)(tausojantis)</v>
          </cell>
          <cell r="C48">
            <v>9.2100000000000009</v>
          </cell>
          <cell r="D48">
            <v>31.12</v>
          </cell>
          <cell r="E48">
            <v>75.850000000000009</v>
          </cell>
          <cell r="F48">
            <v>597.56000000000006</v>
          </cell>
          <cell r="G48">
            <v>0.93582759999999987</v>
          </cell>
        </row>
        <row r="49">
          <cell r="A49" t="str">
            <v>29Sr</v>
          </cell>
          <cell r="B49" t="str">
            <v>Pieniška (pienas 2.5%) daržovių (bulvės, žiedinai kopūstai, morkos, žirneliai) sriuba (tausojantis)</v>
          </cell>
          <cell r="C49">
            <v>34.56</v>
          </cell>
          <cell r="D49">
            <v>29.25</v>
          </cell>
          <cell r="E49">
            <v>100.378</v>
          </cell>
          <cell r="F49">
            <v>760.38</v>
          </cell>
          <cell r="G49">
            <v>1.0686599999999999</v>
          </cell>
        </row>
        <row r="50">
          <cell r="A50" t="str">
            <v>2Sr</v>
          </cell>
          <cell r="B50" t="str">
            <v>Daržovių (kopūstai, bulvės, morkos, žirneliai, svogūnai) sriuba (tausojantis) (augalinis)</v>
          </cell>
          <cell r="C50">
            <v>11.045</v>
          </cell>
          <cell r="D50">
            <v>45.839999999999996</v>
          </cell>
          <cell r="E50">
            <v>72.23</v>
          </cell>
          <cell r="F50">
            <v>703.85</v>
          </cell>
          <cell r="G50">
            <v>0.92079560000000016</v>
          </cell>
        </row>
        <row r="51">
          <cell r="A51" t="str">
            <v>30Sr</v>
          </cell>
          <cell r="B51" t="str">
            <v>Daržovių (bulvių, morkų, kopūstų, brokolių, žirnelių) sriuba (tausojantis)</v>
          </cell>
          <cell r="C51">
            <v>29.217500000000001</v>
          </cell>
          <cell r="D51">
            <v>40.07</v>
          </cell>
          <cell r="E51">
            <v>64.647500000000008</v>
          </cell>
          <cell r="F51">
            <v>692.97499999999991</v>
          </cell>
          <cell r="G51">
            <v>0.85009000000000012</v>
          </cell>
        </row>
        <row r="52">
          <cell r="A52" t="str">
            <v>31Sr</v>
          </cell>
          <cell r="B52" t="str">
            <v>Pertrinta brokolių sriuba (augalinis)(tausojantis)</v>
          </cell>
          <cell r="C52">
            <v>11.659999999999998</v>
          </cell>
          <cell r="D52">
            <v>21.29</v>
          </cell>
          <cell r="E52">
            <v>68.3</v>
          </cell>
          <cell r="F52">
            <v>475.1</v>
          </cell>
          <cell r="G52">
            <v>1.4103956</v>
          </cell>
        </row>
        <row r="53">
          <cell r="A53" t="str">
            <v>32Sr</v>
          </cell>
          <cell r="B53" t="str">
            <v>Trinta moliūgų sriuba  (augalinis)(tausojantis)</v>
          </cell>
          <cell r="C53">
            <v>9.4096000000000011</v>
          </cell>
          <cell r="D53">
            <v>14.9124</v>
          </cell>
          <cell r="E53">
            <v>73.213899999999995</v>
          </cell>
          <cell r="F53">
            <v>444.14730000000003</v>
          </cell>
          <cell r="G53">
            <v>0.37140000000000001</v>
          </cell>
        </row>
        <row r="54">
          <cell r="A54" t="str">
            <v>33Sr</v>
          </cell>
          <cell r="B54" t="str">
            <v>Lęšių sriuba su bolivine balanda (ankštinis patiekalas) (augalinis) (tausojantis)</v>
          </cell>
          <cell r="C54">
            <v>41.301000000000002</v>
          </cell>
          <cell r="D54">
            <v>20.716799999999999</v>
          </cell>
          <cell r="E54">
            <v>119.29429999999999</v>
          </cell>
          <cell r="F54">
            <v>780.22400000000005</v>
          </cell>
          <cell r="G54">
            <v>0.59679999999999989</v>
          </cell>
        </row>
        <row r="55">
          <cell r="A55" t="str">
            <v>34Sr</v>
          </cell>
          <cell r="B55" t="str">
            <v>Barščių sriuba su pupelėmis (tausojantis)</v>
          </cell>
          <cell r="C55">
            <v>34.207080000000005</v>
          </cell>
          <cell r="D55">
            <v>24.512380000000004</v>
          </cell>
          <cell r="E55">
            <v>97.622099999999989</v>
          </cell>
          <cell r="F55">
            <v>688.67060000000004</v>
          </cell>
          <cell r="G55">
            <v>0.41626400000000002</v>
          </cell>
        </row>
        <row r="56">
          <cell r="A56" t="str">
            <v>34-1Sr</v>
          </cell>
          <cell r="B56" t="str">
            <v>Barščių sriuba su pupelėmis (tausojantis) (augalinis)</v>
          </cell>
          <cell r="C56">
            <v>21.167079999999999</v>
          </cell>
          <cell r="D56">
            <v>9.5523799999999994</v>
          </cell>
          <cell r="E56">
            <v>97.462099999999992</v>
          </cell>
          <cell r="F56">
            <v>500.67059999999998</v>
          </cell>
          <cell r="G56">
            <v>0.41626400000000002</v>
          </cell>
        </row>
        <row r="57">
          <cell r="A57" t="str">
            <v>35Sr</v>
          </cell>
          <cell r="B57" t="str">
            <v>Daržovių (bulvių, morkų, kopūstų, žirnelių) sriuba su mėsos (kiaulienos) kukuliukais (tausojantis)</v>
          </cell>
          <cell r="C57" t="e">
            <v>#N/A</v>
          </cell>
          <cell r="D57" t="e">
            <v>#N/A</v>
          </cell>
          <cell r="E57" t="e">
            <v>#N/A</v>
          </cell>
          <cell r="F57" t="e">
            <v>#N/A</v>
          </cell>
          <cell r="G57" t="e">
            <v>#N/A</v>
          </cell>
        </row>
        <row r="58">
          <cell r="A58" t="str">
            <v>35-1Sr</v>
          </cell>
          <cell r="B58" t="str">
            <v>Daržovių (bulvių, morkų, kopūstų, žirnelių) sriuba (tausojantis)(augalinis)</v>
          </cell>
          <cell r="C58">
            <v>8.7799999999999994</v>
          </cell>
          <cell r="D58">
            <v>20.73</v>
          </cell>
          <cell r="E58">
            <v>51.38</v>
          </cell>
          <cell r="F58">
            <v>392.8</v>
          </cell>
          <cell r="G58">
            <v>0.80479460000000003</v>
          </cell>
        </row>
        <row r="59">
          <cell r="A59" t="str">
            <v>36Sr</v>
          </cell>
          <cell r="B59" t="str">
            <v>Pieniška (pienas 2,5%) perlinių kruopų sriuba (tausojantis)</v>
          </cell>
          <cell r="C59">
            <v>26.925000000000001</v>
          </cell>
          <cell r="D59">
            <v>34.799999999999997</v>
          </cell>
          <cell r="E59">
            <v>99.9</v>
          </cell>
          <cell r="F59">
            <v>800.75</v>
          </cell>
          <cell r="G59">
            <v>0.71875</v>
          </cell>
        </row>
        <row r="60">
          <cell r="A60" t="str">
            <v>13-1Sr</v>
          </cell>
          <cell r="B60" t="str">
            <v>Burokėlių sriuba su bulvėmis (tausojantis) (augalinis)</v>
          </cell>
          <cell r="C60">
            <v>9.6580000000000013</v>
          </cell>
          <cell r="D60">
            <v>10.648</v>
          </cell>
          <cell r="E60">
            <v>77.910000000000011</v>
          </cell>
          <cell r="F60">
            <v>419.96000000000004</v>
          </cell>
          <cell r="G60">
            <v>6.5320000000000017E-2</v>
          </cell>
        </row>
        <row r="61">
          <cell r="A61" t="str">
            <v>8-1Sr</v>
          </cell>
          <cell r="B61" t="str">
            <v>Šviežių kopūstų sriuba su bulvėmis (tausojantis) (augalinis)</v>
          </cell>
          <cell r="C61">
            <v>8.375</v>
          </cell>
          <cell r="D61">
            <v>11.082000000000001</v>
          </cell>
          <cell r="E61">
            <v>51.500999999999991</v>
          </cell>
          <cell r="F61">
            <v>306.77000000000004</v>
          </cell>
          <cell r="G61">
            <v>0.56862799999999991</v>
          </cell>
        </row>
        <row r="62">
          <cell r="A62" t="str">
            <v>37Sr</v>
          </cell>
          <cell r="B62" t="str">
            <v>Pieniška (pienas 2.5%)  ryžių kruopų sriuba (tausojantis)</v>
          </cell>
          <cell r="C62">
            <v>30.940000000000005</v>
          </cell>
          <cell r="D62">
            <v>34.22</v>
          </cell>
          <cell r="E62">
            <v>95.66</v>
          </cell>
          <cell r="F62">
            <v>825.40000000000009</v>
          </cell>
          <cell r="G62">
            <v>0.87729999999999986</v>
          </cell>
        </row>
        <row r="63">
          <cell r="A63" t="str">
            <v>38Sr</v>
          </cell>
          <cell r="B63" t="str">
            <v>Trinta batatų ir morkų sriuba (tausojantis)(augalinis)</v>
          </cell>
          <cell r="C63">
            <v>10.920000000000002</v>
          </cell>
          <cell r="D63">
            <v>16.100000000000001</v>
          </cell>
          <cell r="E63">
            <v>95.51</v>
          </cell>
          <cell r="F63">
            <v>531.15</v>
          </cell>
          <cell r="G63">
            <v>0.38407000000000002</v>
          </cell>
        </row>
        <row r="64">
          <cell r="A64" t="str">
            <v>39Sr</v>
          </cell>
          <cell r="B64" t="str">
            <v>Trinta porų sriuba (augalinis) (tausojantis)</v>
          </cell>
          <cell r="C64">
            <v>12.78</v>
          </cell>
          <cell r="D64">
            <v>46.34</v>
          </cell>
          <cell r="E64">
            <v>70.004999999999995</v>
          </cell>
          <cell r="F64">
            <v>703.86500000000001</v>
          </cell>
          <cell r="G64">
            <v>1.4620000000000002</v>
          </cell>
        </row>
        <row r="65">
          <cell r="A65" t="str">
            <v>40Sr</v>
          </cell>
          <cell r="B65" t="str">
            <v>Perlinių kruopų sriuba su pupelėmis ir daržovėmis (augalinis, tausojantis, ankštinis)</v>
          </cell>
          <cell r="C65">
            <v>41.81</v>
          </cell>
          <cell r="D65">
            <v>34.910000000000004</v>
          </cell>
          <cell r="E65">
            <v>183.41500000000002</v>
          </cell>
          <cell r="F65">
            <v>1140.45</v>
          </cell>
          <cell r="G65">
            <v>2.4541639999999996</v>
          </cell>
        </row>
        <row r="66">
          <cell r="A66" t="str">
            <v>3Sr</v>
          </cell>
          <cell r="B66" t="str">
            <v>Trinta lęšių sriuba (ankštinis patiekalas) (augalinis) (tausojantis)</v>
          </cell>
          <cell r="C66">
            <v>39.813200000000009</v>
          </cell>
          <cell r="D66">
            <v>16.090399999999999</v>
          </cell>
          <cell r="E66">
            <v>132.18820000000002</v>
          </cell>
          <cell r="F66">
            <v>779.09</v>
          </cell>
          <cell r="G66">
            <v>0.92059999999999997</v>
          </cell>
        </row>
        <row r="67">
          <cell r="A67" t="str">
            <v>4Sr</v>
          </cell>
          <cell r="B67" t="str">
            <v>Agurkų sriuba su perlinėmis kruopomis (tausojantis)</v>
          </cell>
          <cell r="C67">
            <v>10.524000000000001</v>
          </cell>
          <cell r="D67">
            <v>42.596000000000004</v>
          </cell>
          <cell r="E67">
            <v>75.876000000000019</v>
          </cell>
          <cell r="F67">
            <v>704.76</v>
          </cell>
          <cell r="G67">
            <v>0.7520155999999999</v>
          </cell>
        </row>
        <row r="68">
          <cell r="A68" t="str">
            <v>5Sr</v>
          </cell>
          <cell r="B68" t="str">
            <v>Žirnių  sriuba  (ankštinis patiekalas) (augalinis) (tausojantis)</v>
          </cell>
          <cell r="C68">
            <v>25.38</v>
          </cell>
          <cell r="D68">
            <v>21.62</v>
          </cell>
          <cell r="E68">
            <v>83.279999999999987</v>
          </cell>
          <cell r="F68">
            <v>580.40000000000009</v>
          </cell>
          <cell r="G68">
            <v>0.24682000000000001</v>
          </cell>
        </row>
        <row r="69">
          <cell r="A69" t="str">
            <v>6Sr</v>
          </cell>
          <cell r="B69" t="str">
            <v>Žirnių-perlinių kruopų sriuba (ankštinis patiekalas) (augalinis) (tausojantis)</v>
          </cell>
          <cell r="C69">
            <v>24.21</v>
          </cell>
          <cell r="D69">
            <v>32.160000000000004</v>
          </cell>
          <cell r="E69">
            <v>94.63</v>
          </cell>
          <cell r="F69">
            <v>711.5</v>
          </cell>
          <cell r="G69">
            <v>0.29832000000000003</v>
          </cell>
        </row>
        <row r="70">
          <cell r="A70" t="str">
            <v>7Sr</v>
          </cell>
          <cell r="B70" t="str">
            <v>Bulvių sriuba su miežinėmis kruopomis (tausojantis) (augalinis)</v>
          </cell>
          <cell r="C70">
            <v>14.379999999999999</v>
          </cell>
          <cell r="D70">
            <v>22.39</v>
          </cell>
          <cell r="E70">
            <v>102.99000000000001</v>
          </cell>
          <cell r="F70">
            <v>647.1</v>
          </cell>
          <cell r="G70">
            <v>0.50581560000000003</v>
          </cell>
        </row>
        <row r="71">
          <cell r="A71" t="str">
            <v>7-1Sr</v>
          </cell>
          <cell r="B71" t="str">
            <v>Bulvių sriuba su miežinėmis kruopomis (tausojantis) (augalinis)</v>
          </cell>
          <cell r="C71">
            <v>14.379999999999999</v>
          </cell>
          <cell r="D71">
            <v>22.39</v>
          </cell>
          <cell r="E71">
            <v>102.99000000000001</v>
          </cell>
          <cell r="F71">
            <v>647.1</v>
          </cell>
          <cell r="G71">
            <v>0.50581560000000003</v>
          </cell>
        </row>
        <row r="72">
          <cell r="A72" t="str">
            <v>8Sr</v>
          </cell>
          <cell r="B72" t="str">
            <v>Šviežių kopūstų sriuba su bulvėmis (tausojantis)</v>
          </cell>
          <cell r="C72">
            <v>21.414999999999999</v>
          </cell>
          <cell r="D72">
            <v>26.042000000000002</v>
          </cell>
          <cell r="E72">
            <v>51.660999999999987</v>
          </cell>
          <cell r="F72">
            <v>494.77000000000004</v>
          </cell>
          <cell r="G72">
            <v>0.56862799999999991</v>
          </cell>
        </row>
        <row r="73">
          <cell r="A73" t="str">
            <v>9Sr</v>
          </cell>
          <cell r="B73" t="str">
            <v>Raugintų kopūstų sriuba (augalinis)(tausojantis)</v>
          </cell>
          <cell r="C73">
            <v>6.02</v>
          </cell>
          <cell r="D73">
            <v>20.391999999999999</v>
          </cell>
          <cell r="E73">
            <v>47.944000000000003</v>
          </cell>
          <cell r="F73">
            <v>382.42</v>
          </cell>
          <cell r="G73">
            <v>0.47215999999999997</v>
          </cell>
        </row>
        <row r="74">
          <cell r="A74" t="str">
            <v>03Gar</v>
          </cell>
          <cell r="B74" t="e">
            <v>#REF!</v>
          </cell>
          <cell r="C74" t="e">
            <v>#REF!</v>
          </cell>
          <cell r="D74" t="e">
            <v>#REF!</v>
          </cell>
          <cell r="E74" t="e">
            <v>#REF!</v>
          </cell>
          <cell r="F74" t="e">
            <v>#REF!</v>
          </cell>
          <cell r="G74" t="e">
            <v>#REF!</v>
          </cell>
        </row>
        <row r="75">
          <cell r="A75" t="str">
            <v>1Gar</v>
          </cell>
          <cell r="B75" t="str">
            <v>Virtos bulvės (tausojantis)(augalinis)</v>
          </cell>
          <cell r="C75">
            <v>20.6</v>
          </cell>
          <cell r="D75">
            <v>1.03</v>
          </cell>
          <cell r="E75">
            <v>188.49</v>
          </cell>
          <cell r="F75">
            <v>834.30000000000007</v>
          </cell>
          <cell r="G75">
            <v>1.1369956000000001</v>
          </cell>
        </row>
        <row r="76">
          <cell r="A76" t="str">
            <v>2Gar</v>
          </cell>
          <cell r="B76" t="str">
            <v>Bulvių košė (tausojantis)</v>
          </cell>
          <cell r="C76">
            <v>22.39</v>
          </cell>
          <cell r="D76">
            <v>29.439999999999998</v>
          </cell>
          <cell r="E76">
            <v>161.80000000000001</v>
          </cell>
          <cell r="F76">
            <v>992.90000000000009</v>
          </cell>
          <cell r="G76">
            <v>0.3876</v>
          </cell>
        </row>
        <row r="77">
          <cell r="A77" t="str">
            <v>3Gar</v>
          </cell>
          <cell r="B77" t="str">
            <v>Keptos bulvės su  prieskoninėmis žolelėmis (tausojantis)(augalinis)</v>
          </cell>
          <cell r="C77">
            <v>29.05</v>
          </cell>
          <cell r="D77">
            <v>51.35</v>
          </cell>
          <cell r="E77">
            <v>265.39999999999998</v>
          </cell>
          <cell r="F77">
            <v>1616.5</v>
          </cell>
          <cell r="G77">
            <v>1.834956</v>
          </cell>
        </row>
        <row r="78">
          <cell r="A78" t="str">
            <v>4Gar</v>
          </cell>
          <cell r="B78" t="str">
            <v>Biri ryžių kruopų košė su ciberžole (tausojantis)(augalinis)</v>
          </cell>
          <cell r="C78">
            <v>31.680000000000003</v>
          </cell>
          <cell r="D78">
            <v>1.44</v>
          </cell>
          <cell r="E78">
            <v>275.39999999999998</v>
          </cell>
          <cell r="F78">
            <v>1281.5999999999999</v>
          </cell>
          <cell r="G78">
            <v>1.0105</v>
          </cell>
        </row>
        <row r="79">
          <cell r="A79" t="str">
            <v>5Gar</v>
          </cell>
          <cell r="B79" t="str">
            <v>Biri perlinių kruopų košė (tausojantis)(augalinis)</v>
          </cell>
          <cell r="C79">
            <v>32.340000000000003</v>
          </cell>
          <cell r="D79">
            <v>5.94</v>
          </cell>
          <cell r="E79">
            <v>248.16</v>
          </cell>
          <cell r="F79">
            <v>1105.5</v>
          </cell>
          <cell r="G79">
            <v>0.29949999999999999</v>
          </cell>
        </row>
        <row r="80">
          <cell r="A80" t="str">
            <v>6Gar</v>
          </cell>
          <cell r="B80" t="str">
            <v>Virti spelta arba pilno grūdo makaronai  (tausojantis)(augalinis)</v>
          </cell>
          <cell r="C80">
            <v>37.830000000000005</v>
          </cell>
          <cell r="D80">
            <v>30.990000000000002</v>
          </cell>
          <cell r="E80">
            <v>265.33</v>
          </cell>
          <cell r="F80">
            <v>1521.7</v>
          </cell>
          <cell r="G80">
            <v>1.2975000000000003</v>
          </cell>
        </row>
        <row r="81">
          <cell r="A81" t="str">
            <v>7Gar</v>
          </cell>
          <cell r="B81" t="str">
            <v>Biri grikių kruopų košė (tausojantis) (augalinis)</v>
          </cell>
          <cell r="C81">
            <v>60.480000000000004</v>
          </cell>
          <cell r="D81">
            <v>14.879999999999999</v>
          </cell>
          <cell r="E81">
            <v>332.64</v>
          </cell>
          <cell r="F81">
            <v>1675.2</v>
          </cell>
          <cell r="G81">
            <v>1.1080000000000001</v>
          </cell>
        </row>
        <row r="82">
          <cell r="A82" t="str">
            <v>8Gar</v>
          </cell>
          <cell r="B82" t="str">
            <v>Virtos kuskuso kruopos (tausojantis)(augalinis)</v>
          </cell>
          <cell r="C82">
            <v>35.699999999999996</v>
          </cell>
          <cell r="D82">
            <v>3.8500000000000005</v>
          </cell>
          <cell r="E82">
            <v>244.99999999999997</v>
          </cell>
          <cell r="F82">
            <v>1197</v>
          </cell>
          <cell r="G82" t="e">
            <v>#REF!</v>
          </cell>
        </row>
        <row r="83">
          <cell r="A83" t="str">
            <v>9Gar</v>
          </cell>
          <cell r="B83" t="str">
            <v>Virtos miežinės kruopos (tausojantis)(augalinis)</v>
          </cell>
          <cell r="C83">
            <v>20</v>
          </cell>
          <cell r="D83">
            <v>4</v>
          </cell>
          <cell r="E83">
            <v>130</v>
          </cell>
          <cell r="F83">
            <v>620</v>
          </cell>
          <cell r="G83">
            <v>0.1825</v>
          </cell>
        </row>
        <row r="84">
          <cell r="A84" t="str">
            <v>10Gar</v>
          </cell>
          <cell r="B84" t="str">
            <v>Ryžiai su daržovėmis (tausojantis)</v>
          </cell>
          <cell r="C84">
            <v>21.929999999999996</v>
          </cell>
          <cell r="D84">
            <v>30.15</v>
          </cell>
          <cell r="E84">
            <v>156.66000000000003</v>
          </cell>
          <cell r="F84">
            <v>960.3</v>
          </cell>
          <cell r="G84">
            <v>1.7130000000000001</v>
          </cell>
        </row>
        <row r="85">
          <cell r="A85" t="str">
            <v>11Gar</v>
          </cell>
          <cell r="B85" t="str">
            <v>Troškintos daržovės (tausojantis)</v>
          </cell>
          <cell r="C85">
            <v>21.929200000000002</v>
          </cell>
          <cell r="D85">
            <v>65.203999999999994</v>
          </cell>
          <cell r="E85">
            <v>83.205400000000012</v>
          </cell>
          <cell r="F85">
            <v>1002.3900000000001</v>
          </cell>
          <cell r="G85">
            <v>2.9376220000000002</v>
          </cell>
        </row>
        <row r="86">
          <cell r="A86" t="str">
            <v>12Gar</v>
          </cell>
          <cell r="B86" t="str">
            <v>Biri miežinių kruopų košė (tausojantis)(augalinis)</v>
          </cell>
          <cell r="C86">
            <v>33</v>
          </cell>
          <cell r="D86">
            <v>6.6000000000000005</v>
          </cell>
          <cell r="E86">
            <v>214.5</v>
          </cell>
          <cell r="F86">
            <v>1023</v>
          </cell>
          <cell r="G86">
            <v>0.29949999999999999</v>
          </cell>
        </row>
        <row r="87">
          <cell r="A87" t="str">
            <v>010Sa</v>
          </cell>
          <cell r="B87" t="e">
            <v>#REF!</v>
          </cell>
          <cell r="C87" t="e">
            <v>#REF!</v>
          </cell>
          <cell r="D87" t="e">
            <v>#REF!</v>
          </cell>
          <cell r="E87" t="e">
            <v>#REF!</v>
          </cell>
          <cell r="F87" t="e">
            <v>#REF!</v>
          </cell>
          <cell r="G87" t="e">
            <v>#REF!</v>
          </cell>
        </row>
        <row r="88">
          <cell r="A88" t="str">
            <v>0111SA</v>
          </cell>
          <cell r="B88" t="str">
            <v>Salotos</v>
          </cell>
          <cell r="C88">
            <v>13</v>
          </cell>
          <cell r="D88">
            <v>3</v>
          </cell>
          <cell r="E88">
            <v>25</v>
          </cell>
          <cell r="F88">
            <v>120</v>
          </cell>
          <cell r="G88">
            <v>5</v>
          </cell>
        </row>
        <row r="89">
          <cell r="A89" t="str">
            <v>011Sa</v>
          </cell>
          <cell r="B89" t="e">
            <v>#REF!</v>
          </cell>
          <cell r="C89" t="e">
            <v>#REF!</v>
          </cell>
          <cell r="D89" t="e">
            <v>#REF!</v>
          </cell>
          <cell r="E89" t="e">
            <v>#REF!</v>
          </cell>
          <cell r="F89" t="e">
            <v>#REF!</v>
          </cell>
          <cell r="G89" t="e">
            <v>#REF!</v>
          </cell>
        </row>
        <row r="90">
          <cell r="A90" t="str">
            <v>04Sa</v>
          </cell>
          <cell r="B90" t="str">
            <v>Daržovių salotos (pekino kopūstai, agurkai, pomidorai, paprikos,porai)</v>
          </cell>
          <cell r="C90">
            <v>10.930000000000001</v>
          </cell>
          <cell r="D90">
            <v>22.619999999999997</v>
          </cell>
          <cell r="E90">
            <v>38.850000000000009</v>
          </cell>
          <cell r="F90">
            <v>333.3</v>
          </cell>
          <cell r="G90">
            <v>2.6333790000000006</v>
          </cell>
        </row>
        <row r="91">
          <cell r="A91" t="str">
            <v>06Sa</v>
          </cell>
          <cell r="B91" t="str">
            <v xml:space="preserve">Morkų salotos su česnaku </v>
          </cell>
          <cell r="C91">
            <v>9.68</v>
          </cell>
          <cell r="D91">
            <v>50.73</v>
          </cell>
          <cell r="E91">
            <v>84.72999999999999</v>
          </cell>
          <cell r="F91">
            <v>749.5</v>
          </cell>
          <cell r="G91">
            <v>0.61049999999999993</v>
          </cell>
        </row>
        <row r="92">
          <cell r="A92" t="str">
            <v>09Sa</v>
          </cell>
          <cell r="B92" t="e">
            <v>#REF!</v>
          </cell>
          <cell r="C92" t="e">
            <v>#REF!</v>
          </cell>
          <cell r="D92" t="e">
            <v>#REF!</v>
          </cell>
          <cell r="E92" t="e">
            <v>#REF!</v>
          </cell>
          <cell r="F92" t="e">
            <v>#REF!</v>
          </cell>
          <cell r="G92" t="e">
            <v>#REF!</v>
          </cell>
        </row>
        <row r="93">
          <cell r="A93" t="str">
            <v>10Sa</v>
          </cell>
          <cell r="B93" t="str">
            <v>Morkų salotos su šalto spaudimo nerafinuotu aliejumi</v>
          </cell>
          <cell r="C93">
            <v>9.5500000000000007</v>
          </cell>
          <cell r="D93">
            <v>51.8</v>
          </cell>
          <cell r="E93">
            <v>82.699999999999989</v>
          </cell>
          <cell r="F93">
            <v>736.5</v>
          </cell>
          <cell r="G93">
            <v>0.15000000000000002</v>
          </cell>
        </row>
        <row r="94">
          <cell r="A94" t="str">
            <v>11Sa</v>
          </cell>
          <cell r="B94" t="str">
            <v>Šviežių kopūstų salotos su pomidorais, paprikomis, porais ir šalto spaudimo nerafinuotu aliejumi (augalinis)</v>
          </cell>
          <cell r="C94">
            <v>14.37</v>
          </cell>
          <cell r="D94">
            <v>32.159999999999997</v>
          </cell>
          <cell r="E94">
            <v>73.950000000000017</v>
          </cell>
          <cell r="F94">
            <v>565.29999999999995</v>
          </cell>
          <cell r="G94">
            <v>1.4727950000000003</v>
          </cell>
        </row>
        <row r="95">
          <cell r="A95" t="str">
            <v>12Sa</v>
          </cell>
          <cell r="B95" t="str">
            <v>Daržovių asorti (agurkai, morkos, pomidorai)</v>
          </cell>
          <cell r="C95">
            <v>8.7999999999999989</v>
          </cell>
          <cell r="D95">
            <v>1.6999999999999997</v>
          </cell>
          <cell r="E95">
            <v>53.099999999999994</v>
          </cell>
          <cell r="F95">
            <v>214.6</v>
          </cell>
          <cell r="G95">
            <v>2.6578559999999998</v>
          </cell>
        </row>
        <row r="96">
          <cell r="A96" t="str">
            <v>15Sa</v>
          </cell>
          <cell r="B96" t="str">
            <v>Pomidorų salotos su svogūnais ir šalto spaudimo nerafinuotu aliejumi</v>
          </cell>
          <cell r="C96">
            <v>10.15</v>
          </cell>
          <cell r="D96">
            <v>51.93</v>
          </cell>
          <cell r="E96">
            <v>43.039999999999992</v>
          </cell>
          <cell r="F96">
            <v>619.29999999999995</v>
          </cell>
          <cell r="G96">
            <v>2.6876639999999998</v>
          </cell>
        </row>
        <row r="97">
          <cell r="A97" t="str">
            <v>16Sa</v>
          </cell>
          <cell r="B97" t="str">
            <v>Agurkai</v>
          </cell>
          <cell r="C97">
            <v>8</v>
          </cell>
          <cell r="D97">
            <v>2</v>
          </cell>
          <cell r="E97">
            <v>23</v>
          </cell>
          <cell r="F97">
            <v>110</v>
          </cell>
          <cell r="G97">
            <v>2.6530659999999999</v>
          </cell>
        </row>
        <row r="98">
          <cell r="A98" t="str">
            <v>17Sa</v>
          </cell>
          <cell r="B98" t="str">
            <v>Ridikai</v>
          </cell>
          <cell r="C98">
            <v>10</v>
          </cell>
          <cell r="D98">
            <v>1</v>
          </cell>
          <cell r="E98">
            <v>40.999999999999993</v>
          </cell>
          <cell r="F98">
            <v>160</v>
          </cell>
          <cell r="G98">
            <v>0</v>
          </cell>
        </row>
        <row r="99">
          <cell r="A99" t="str">
            <v>18Sa</v>
          </cell>
          <cell r="B99" t="str">
            <v>Paprika</v>
          </cell>
          <cell r="C99">
            <v>13.000000000000002</v>
          </cell>
          <cell r="D99">
            <v>5</v>
          </cell>
          <cell r="E99">
            <v>66</v>
          </cell>
          <cell r="F99">
            <v>290</v>
          </cell>
          <cell r="G99">
            <v>4.75</v>
          </cell>
        </row>
        <row r="100">
          <cell r="A100" t="str">
            <v>19Sa</v>
          </cell>
          <cell r="B100" t="str">
            <v>Cukinijos</v>
          </cell>
          <cell r="C100">
            <v>12</v>
          </cell>
          <cell r="D100">
            <v>1</v>
          </cell>
          <cell r="E100">
            <v>34</v>
          </cell>
          <cell r="F100">
            <v>160</v>
          </cell>
          <cell r="G100">
            <v>0</v>
          </cell>
        </row>
        <row r="101">
          <cell r="A101" t="str">
            <v>20Sa</v>
          </cell>
          <cell r="B101" t="str">
            <v>Ridikėliai</v>
          </cell>
          <cell r="C101">
            <v>11.000000000000002</v>
          </cell>
          <cell r="D101">
            <v>1</v>
          </cell>
          <cell r="E101">
            <v>39</v>
          </cell>
          <cell r="F101">
            <v>170</v>
          </cell>
          <cell r="G101">
            <v>0</v>
          </cell>
        </row>
        <row r="102">
          <cell r="A102" t="str">
            <v>21Sa</v>
          </cell>
          <cell r="B102" t="str">
            <v>Burokėlių salotos su avinžirniais ir linų sėmenimis (augalinis)</v>
          </cell>
          <cell r="C102">
            <v>36.793279999999996</v>
          </cell>
          <cell r="D102">
            <v>46.35333</v>
          </cell>
          <cell r="E102">
            <v>148.47635</v>
          </cell>
          <cell r="F102">
            <v>1042.2320999999999</v>
          </cell>
          <cell r="G102">
            <v>0.60244999999999993</v>
          </cell>
        </row>
        <row r="103">
          <cell r="A103" t="str">
            <v>22Sa</v>
          </cell>
          <cell r="B103" t="str">
            <v>Kaliaropės</v>
          </cell>
          <cell r="C103">
            <v>19</v>
          </cell>
          <cell r="D103">
            <v>2</v>
          </cell>
          <cell r="E103">
            <v>54.000000000000007</v>
          </cell>
          <cell r="F103">
            <v>210</v>
          </cell>
          <cell r="G103">
            <v>0</v>
          </cell>
        </row>
        <row r="104">
          <cell r="A104" t="str">
            <v>23Sa</v>
          </cell>
          <cell r="B104" t="str">
            <v>Žiedinių kopūstų salotos su pomidorais, paprikomis ir šalto spaudimo alyvuogių aliejumi (augalinis)</v>
          </cell>
          <cell r="C104">
            <v>18.856000000000002</v>
          </cell>
          <cell r="D104">
            <v>25.144399999999997</v>
          </cell>
          <cell r="E104">
            <v>47.431800000000003</v>
          </cell>
          <cell r="F104">
            <v>402.68599999999998</v>
          </cell>
          <cell r="G104">
            <v>4.1311099999999996</v>
          </cell>
        </row>
        <row r="105">
          <cell r="A105" t="str">
            <v>24Sa</v>
          </cell>
          <cell r="B105" t="str">
            <v>Kopūstų salotos su džiovintomis spanguolėmis, morkomis, brokoliais ir moliūgų sėklomis (augalinis)</v>
          </cell>
          <cell r="C105">
            <v>25.68</v>
          </cell>
          <cell r="D105">
            <v>45.58</v>
          </cell>
          <cell r="E105">
            <v>166.08000000000004</v>
          </cell>
          <cell r="F105">
            <v>1102</v>
          </cell>
          <cell r="G105">
            <v>2.41547</v>
          </cell>
        </row>
        <row r="106">
          <cell r="A106" t="str">
            <v>25Sa</v>
          </cell>
          <cell r="B106" t="str">
            <v>Daržovių salotos (pekino kopūstai, agurkai, pomidorai, paprikos,porai)</v>
          </cell>
          <cell r="C106">
            <v>10.930000000000001</v>
          </cell>
          <cell r="D106">
            <v>22.619999999999997</v>
          </cell>
          <cell r="E106">
            <v>38.850000000000009</v>
          </cell>
          <cell r="F106">
            <v>333.3</v>
          </cell>
          <cell r="G106">
            <v>2.6333790000000006</v>
          </cell>
        </row>
        <row r="107">
          <cell r="A107" t="str">
            <v>26Sa</v>
          </cell>
          <cell r="B107" t="str">
            <v>Burokėlių salotos su špinatais (augalinis)</v>
          </cell>
          <cell r="C107">
            <v>22.275000000000002</v>
          </cell>
          <cell r="D107">
            <v>31.41</v>
          </cell>
          <cell r="E107">
            <v>126.13000000000001</v>
          </cell>
          <cell r="F107">
            <v>759.45</v>
          </cell>
          <cell r="G107">
            <v>1.40343</v>
          </cell>
        </row>
        <row r="108">
          <cell r="A108" t="str">
            <v>27Sa</v>
          </cell>
          <cell r="B108" t="str">
            <v>Alyvuogės</v>
          </cell>
          <cell r="C108">
            <v>19</v>
          </cell>
          <cell r="D108">
            <v>2</v>
          </cell>
          <cell r="E108">
            <v>54.000000000000007</v>
          </cell>
          <cell r="F108">
            <v>210</v>
          </cell>
          <cell r="G108">
            <v>0</v>
          </cell>
        </row>
        <row r="109">
          <cell r="A109" t="str">
            <v>28Sa</v>
          </cell>
          <cell r="B109" t="str">
            <v>Pekino kopūstų, agurkų ir pomidorų salotos su bazilikų padažu (augalinis)</v>
          </cell>
          <cell r="C109">
            <v>9.86</v>
          </cell>
          <cell r="D109">
            <v>62.53</v>
          </cell>
          <cell r="E109">
            <v>36.97</v>
          </cell>
          <cell r="F109">
            <v>675</v>
          </cell>
          <cell r="G109">
            <v>1.8575569999999999</v>
          </cell>
        </row>
        <row r="110">
          <cell r="A110" t="str">
            <v>29Sa</v>
          </cell>
          <cell r="B110" t="str">
            <v>Bazilikų padažas</v>
          </cell>
          <cell r="C110">
            <v>4.4000000000000004</v>
          </cell>
          <cell r="D110">
            <v>602.90499999999997</v>
          </cell>
          <cell r="E110">
            <v>72.91</v>
          </cell>
          <cell r="F110">
            <v>5622.2</v>
          </cell>
          <cell r="G110">
            <v>10.750960000000003</v>
          </cell>
        </row>
        <row r="111">
          <cell r="A111" t="str">
            <v>30Sa</v>
          </cell>
          <cell r="B111" t="str">
            <v>Kepti obuoliai</v>
          </cell>
          <cell r="C111">
            <v>5</v>
          </cell>
          <cell r="D111">
            <v>5</v>
          </cell>
          <cell r="E111">
            <v>162.5</v>
          </cell>
          <cell r="F111">
            <v>662.5</v>
          </cell>
          <cell r="G111">
            <v>1.875</v>
          </cell>
        </row>
        <row r="112">
          <cell r="A112" t="str">
            <v>31Sa</v>
          </cell>
          <cell r="B112" t="str">
            <v>Morkų, obuolių ir salierų salotos su šalto spaudimo nerafinuotu aliejumi (augalinis)</v>
          </cell>
          <cell r="C112">
            <v>22.81</v>
          </cell>
          <cell r="D112">
            <v>99.43</v>
          </cell>
          <cell r="E112">
            <v>97.039999999999992</v>
          </cell>
          <cell r="F112">
            <v>1274.3999999999999</v>
          </cell>
          <cell r="G112">
            <v>1.55</v>
          </cell>
        </row>
        <row r="113">
          <cell r="A113" t="str">
            <v>32Sa</v>
          </cell>
          <cell r="B113" t="str">
            <v>Ridikų salotos su morkomis, obuoliais ir šalto spaudimo nerafinuotu aliejumi (augalinis)</v>
          </cell>
          <cell r="C113">
            <v>9.0250000000000004</v>
          </cell>
          <cell r="D113">
            <v>26.875</v>
          </cell>
          <cell r="E113">
            <v>71.25</v>
          </cell>
          <cell r="F113">
            <v>497.75</v>
          </cell>
          <cell r="G113">
            <v>0.99580000000000002</v>
          </cell>
        </row>
        <row r="114">
          <cell r="A114" t="str">
            <v>33Sa</v>
          </cell>
          <cell r="B114" t="str">
            <v>Virtų burokėlių salotos su pupelėmis ir raugintais agurkais (augalinis)</v>
          </cell>
          <cell r="C114">
            <v>18.169999999999998</v>
          </cell>
          <cell r="D114">
            <v>71.430000000000007</v>
          </cell>
          <cell r="E114">
            <v>85.289999999999992</v>
          </cell>
          <cell r="F114">
            <v>1001.96</v>
          </cell>
          <cell r="G114">
            <v>1.3319000000000001</v>
          </cell>
        </row>
        <row r="115">
          <cell r="A115" t="str">
            <v>34Sa</v>
          </cell>
          <cell r="B115" t="str">
            <v>Šviežių kopūstų, cukinijų ir morkų salotos su saulėgrąžų sėklomis ir aliejumi</v>
          </cell>
          <cell r="C115">
            <v>24.048500000000001</v>
          </cell>
          <cell r="D115">
            <v>70.997</v>
          </cell>
          <cell r="E115">
            <v>65.445999999999998</v>
          </cell>
          <cell r="F115">
            <v>920.90499999999997</v>
          </cell>
          <cell r="G115">
            <v>1.1873</v>
          </cell>
        </row>
        <row r="116">
          <cell r="A116" t="str">
            <v>35Sa</v>
          </cell>
          <cell r="B116" t="str">
            <v>Konservuoti žirneliai</v>
          </cell>
          <cell r="C116">
            <v>49</v>
          </cell>
          <cell r="D116">
            <v>2</v>
          </cell>
          <cell r="E116">
            <v>158</v>
          </cell>
          <cell r="F116">
            <v>640</v>
          </cell>
          <cell r="G116">
            <v>5.6923020000000006</v>
          </cell>
        </row>
        <row r="117">
          <cell r="A117" t="str">
            <v>36Sa</v>
          </cell>
          <cell r="B117" t="str">
            <v>Morkų salotos su obuoliais ir šalto spaudimo nerafinuotu aliejumi</v>
          </cell>
          <cell r="C117">
            <v>7.9300000000000006</v>
          </cell>
          <cell r="D117">
            <v>32.480000000000004</v>
          </cell>
          <cell r="E117">
            <v>97.32</v>
          </cell>
          <cell r="F117">
            <v>631.9</v>
          </cell>
          <cell r="G117">
            <v>0.60134999999999994</v>
          </cell>
        </row>
        <row r="118">
          <cell r="A118" t="str">
            <v>1Sa</v>
          </cell>
          <cell r="B118" t="str">
            <v>Šviežių kopūstų salotos su morkomis ir šalto spaudimo nerafinuotu aliejumi (augalinis)</v>
          </cell>
          <cell r="C118">
            <v>13.96</v>
          </cell>
          <cell r="D118">
            <v>22</v>
          </cell>
          <cell r="E118">
            <v>80.680000000000007</v>
          </cell>
          <cell r="F118">
            <v>493.8</v>
          </cell>
          <cell r="G118">
            <v>0.78480000000000016</v>
          </cell>
        </row>
        <row r="119">
          <cell r="A119" t="str">
            <v>2Sa</v>
          </cell>
          <cell r="B119" t="str">
            <v>Burokėlių salotos su aliejumi (augalinis)</v>
          </cell>
          <cell r="C119">
            <v>15.448000000000002</v>
          </cell>
          <cell r="D119">
            <v>50.926000000000002</v>
          </cell>
          <cell r="E119">
            <v>92.927999999999997</v>
          </cell>
          <cell r="F119">
            <v>802.30000000000007</v>
          </cell>
          <cell r="G119">
            <v>1.5478750000000003</v>
          </cell>
        </row>
        <row r="120">
          <cell r="A120" t="str">
            <v>3Sa</v>
          </cell>
          <cell r="B120" t="str">
            <v>Morkų lazdelės</v>
          </cell>
          <cell r="C120">
            <v>10</v>
          </cell>
          <cell r="D120">
            <v>2</v>
          </cell>
          <cell r="E120">
            <v>87</v>
          </cell>
          <cell r="F120">
            <v>310</v>
          </cell>
          <cell r="G120">
            <v>0.11999700000000001</v>
          </cell>
        </row>
        <row r="121">
          <cell r="A121" t="str">
            <v>4Sa</v>
          </cell>
          <cell r="B121" t="str">
            <v>Pomidorai</v>
          </cell>
          <cell r="C121">
            <v>10</v>
          </cell>
          <cell r="D121">
            <v>2</v>
          </cell>
          <cell r="E121">
            <v>40.999999999999993</v>
          </cell>
          <cell r="F121">
            <v>170</v>
          </cell>
          <cell r="G121">
            <v>2.6530659999999999</v>
          </cell>
        </row>
        <row r="122">
          <cell r="A122" t="str">
            <v>5Sa</v>
          </cell>
          <cell r="B122" t="str">
            <v>Rauginti ar marinuoti, ar švieži agurkai</v>
          </cell>
          <cell r="C122">
            <v>5</v>
          </cell>
          <cell r="D122">
            <v>1</v>
          </cell>
          <cell r="E122">
            <v>35</v>
          </cell>
          <cell r="F122">
            <v>166</v>
          </cell>
          <cell r="G122">
            <v>11.299018</v>
          </cell>
        </row>
        <row r="123">
          <cell r="A123" t="str">
            <v>6Sa</v>
          </cell>
          <cell r="B123" t="str">
            <v>Daržovių rinkinukas (agurkai, morkos, cukinijos)</v>
          </cell>
          <cell r="C123">
            <v>9.33324</v>
          </cell>
          <cell r="D123">
            <v>1.3333200000000003</v>
          </cell>
          <cell r="E123">
            <v>46.999529999999993</v>
          </cell>
          <cell r="F123">
            <v>200.66465999999997</v>
          </cell>
        </row>
        <row r="124">
          <cell r="A124" t="str">
            <v>7Sa</v>
          </cell>
          <cell r="B124" t="str">
            <v>Raugintų kopūstų salotos su šalto spaudimo nerafinuotu aliejumi</v>
          </cell>
          <cell r="C124">
            <v>8.1079999999999988</v>
          </cell>
          <cell r="D124">
            <v>50.011000000000003</v>
          </cell>
          <cell r="E124">
            <v>52.003000000000014</v>
          </cell>
          <cell r="F124">
            <v>672.65</v>
          </cell>
          <cell r="G124">
            <v>2.2205590000000002</v>
          </cell>
        </row>
        <row r="125">
          <cell r="A125" t="str">
            <v>8Sa</v>
          </cell>
          <cell r="B125" t="str">
            <v>Pekino kopūstų, agurkų ir pomidorų salotos su šalto spaudimo nerafinuotu aliejumi (augalinis)</v>
          </cell>
          <cell r="C125">
            <v>10.540000000000001</v>
          </cell>
          <cell r="D125">
            <v>32.479999999999997</v>
          </cell>
          <cell r="E125">
            <v>34.340000000000003</v>
          </cell>
          <cell r="F125">
            <v>393.90000000000003</v>
          </cell>
          <cell r="G125">
            <v>2.245295</v>
          </cell>
        </row>
        <row r="126">
          <cell r="A126" t="str">
            <v>9Sa</v>
          </cell>
          <cell r="B126" t="str">
            <v>Morkų salotos su saulėgrąžomis ir šalto spaudimo nerafinuotu aliejumi</v>
          </cell>
          <cell r="C126">
            <v>20.480000000000004</v>
          </cell>
          <cell r="D126">
            <v>56.28</v>
          </cell>
          <cell r="E126">
            <v>90.82</v>
          </cell>
          <cell r="F126">
            <v>855.90000000000009</v>
          </cell>
          <cell r="G126">
            <v>0.19500000000000001</v>
          </cell>
        </row>
        <row r="127">
          <cell r="A127" t="str">
            <v>02Pav</v>
          </cell>
          <cell r="B127" t="e">
            <v>#REF!</v>
          </cell>
          <cell r="C127" t="e">
            <v>#REF!</v>
          </cell>
          <cell r="D127" t="e">
            <v>#REF!</v>
          </cell>
          <cell r="E127" t="e">
            <v>#REF!</v>
          </cell>
          <cell r="F127" t="e">
            <v>#REF!</v>
          </cell>
          <cell r="G127" t="e">
            <v>#REF!</v>
          </cell>
        </row>
        <row r="128">
          <cell r="A128" t="str">
            <v>03Pav</v>
          </cell>
          <cell r="B128" t="e">
            <v>#REF!</v>
          </cell>
          <cell r="C128" t="e">
            <v>#REF!</v>
          </cell>
          <cell r="D128" t="e">
            <v>#REF!</v>
          </cell>
          <cell r="E128" t="e">
            <v>#REF!</v>
          </cell>
          <cell r="F128" t="e">
            <v>#REF!</v>
          </cell>
          <cell r="G128" t="e">
            <v>#REF!</v>
          </cell>
        </row>
        <row r="129">
          <cell r="A129" t="str">
            <v>04Pav</v>
          </cell>
          <cell r="B129" t="e">
            <v>#REF!</v>
          </cell>
          <cell r="C129" t="e">
            <v>#REF!</v>
          </cell>
          <cell r="D129" t="e">
            <v>#REF!</v>
          </cell>
          <cell r="E129" t="e">
            <v>#REF!</v>
          </cell>
          <cell r="F129" t="e">
            <v>#REF!</v>
          </cell>
          <cell r="G129" t="e">
            <v>#REF!</v>
          </cell>
        </row>
        <row r="130">
          <cell r="A130" t="str">
            <v>09Pav</v>
          </cell>
          <cell r="B130" t="e">
            <v>#REF!</v>
          </cell>
          <cell r="C130" t="e">
            <v>#REF!</v>
          </cell>
          <cell r="D130" t="e">
            <v>#REF!</v>
          </cell>
          <cell r="E130" t="e">
            <v>#REF!</v>
          </cell>
          <cell r="F130" t="e">
            <v>#REF!</v>
          </cell>
          <cell r="G130" t="e">
            <v>#REF!</v>
          </cell>
        </row>
        <row r="131">
          <cell r="A131" t="str">
            <v>10Pav</v>
          </cell>
          <cell r="B131" t="str">
            <v>Karšti sumuštiniai su varške 9% ir obuoliais (tausojantis)</v>
          </cell>
          <cell r="C131">
            <v>92.27</v>
          </cell>
          <cell r="D131">
            <v>52.47</v>
          </cell>
          <cell r="E131">
            <v>309.12000000000006</v>
          </cell>
          <cell r="F131">
            <v>2055.4</v>
          </cell>
          <cell r="G131">
            <v>2.7154100000000003</v>
          </cell>
        </row>
        <row r="132">
          <cell r="A132" t="str">
            <v>11Pav</v>
          </cell>
          <cell r="B132" t="str">
            <v>Duona su sviestu 82% ir fermentiniu sūriu 45%</v>
          </cell>
          <cell r="C132">
            <v>125.72</v>
          </cell>
          <cell r="D132">
            <v>144.28</v>
          </cell>
          <cell r="E132">
            <v>279.64999999999998</v>
          </cell>
          <cell r="F132">
            <v>2901.2</v>
          </cell>
          <cell r="G132">
            <v>3.9192999999999993</v>
          </cell>
        </row>
        <row r="133">
          <cell r="A133" t="str">
            <v>13Pav</v>
          </cell>
          <cell r="B133" t="str">
            <v>Vaisinės salotos</v>
          </cell>
          <cell r="C133">
            <v>27.430000000000003</v>
          </cell>
          <cell r="D133">
            <v>21.990000000000002</v>
          </cell>
          <cell r="E133">
            <v>108.71000000000001</v>
          </cell>
          <cell r="F133">
            <v>716.8</v>
          </cell>
          <cell r="G133">
            <v>3.8928070000000004</v>
          </cell>
        </row>
        <row r="134">
          <cell r="A134" t="str">
            <v>16Pav</v>
          </cell>
          <cell r="B134" t="str">
            <v xml:space="preserve">Trinta varškė 9% su bananais </v>
          </cell>
          <cell r="C134">
            <v>95.92</v>
          </cell>
          <cell r="D134">
            <v>65.430000000000007</v>
          </cell>
          <cell r="E134">
            <v>133.78</v>
          </cell>
          <cell r="F134">
            <v>1503.7</v>
          </cell>
          <cell r="G134">
            <v>3.8113210000000004</v>
          </cell>
        </row>
        <row r="135">
          <cell r="A135" t="str">
            <v>17Pav</v>
          </cell>
          <cell r="B135" t="str">
            <v>Duona su sviestu 82% ir sėklomis</v>
          </cell>
          <cell r="C135">
            <v>174.39499999999998</v>
          </cell>
          <cell r="D135">
            <v>544.66</v>
          </cell>
          <cell r="E135">
            <v>181.51999999999998</v>
          </cell>
          <cell r="F135">
            <v>5993.5999999999995</v>
          </cell>
          <cell r="G135">
            <v>1.1817000000000002</v>
          </cell>
        </row>
        <row r="136">
          <cell r="A136" t="str">
            <v>18Pav</v>
          </cell>
          <cell r="B136" t="str">
            <v>Duona su sviestu 82% ir sėklomis</v>
          </cell>
          <cell r="C136">
            <v>99.965000000000003</v>
          </cell>
          <cell r="D136">
            <v>160.64500000000001</v>
          </cell>
          <cell r="E136">
            <v>386.16499999999996</v>
          </cell>
          <cell r="F136">
            <v>3067.3999999999996</v>
          </cell>
          <cell r="G136">
            <v>2.6900999999999997</v>
          </cell>
        </row>
        <row r="137">
          <cell r="A137" t="str">
            <v>1Pav</v>
          </cell>
          <cell r="B137" t="str">
            <v xml:space="preserve">Duona su sviestu ir pomidoru </v>
          </cell>
          <cell r="C137">
            <v>46.22</v>
          </cell>
          <cell r="D137">
            <v>66.679999999999993</v>
          </cell>
          <cell r="E137">
            <v>251.74999999999997</v>
          </cell>
          <cell r="F137">
            <v>1738.1999999999998</v>
          </cell>
          <cell r="G137">
            <v>2.3813</v>
          </cell>
        </row>
        <row r="138">
          <cell r="A138" t="str">
            <v>3Pav</v>
          </cell>
          <cell r="B138" t="str">
            <v>Užkepti sumuštiniai su  fermentiniu 45% sūriu (tausojantis)</v>
          </cell>
          <cell r="C138">
            <v>125.72</v>
          </cell>
          <cell r="D138">
            <v>162.55000000000001</v>
          </cell>
          <cell r="E138">
            <v>327.53000000000003</v>
          </cell>
          <cell r="F138">
            <v>3272.9</v>
          </cell>
          <cell r="G138">
            <v>4.001199999999999</v>
          </cell>
        </row>
        <row r="139">
          <cell r="A139" t="str">
            <v>5Pav</v>
          </cell>
          <cell r="B139" t="str">
            <v>Sumuštinis su lydytu tepamu sūreliu 22%</v>
          </cell>
          <cell r="C139">
            <v>101.19999999999999</v>
          </cell>
          <cell r="D139">
            <v>138.80000000000001</v>
          </cell>
          <cell r="E139">
            <v>328.2</v>
          </cell>
          <cell r="F139">
            <v>3270</v>
          </cell>
          <cell r="G139">
            <v>3.3180000000000001</v>
          </cell>
        </row>
        <row r="140">
          <cell r="A140" t="str">
            <v>8Pav</v>
          </cell>
          <cell r="B140" t="str">
            <v>Pertrintas kiaušinis su 82% sviestu</v>
          </cell>
          <cell r="C140">
            <v>100.831</v>
          </cell>
          <cell r="D140">
            <v>176.011</v>
          </cell>
          <cell r="E140">
            <v>18.462000000000003</v>
          </cell>
          <cell r="F140">
            <v>2046.48</v>
          </cell>
          <cell r="G140">
            <v>3.39683</v>
          </cell>
        </row>
        <row r="141">
          <cell r="A141" t="str">
            <v>022Pa</v>
          </cell>
          <cell r="B141" t="e">
            <v>#REF!</v>
          </cell>
          <cell r="C141" t="e">
            <v>#REF!</v>
          </cell>
          <cell r="D141" t="e">
            <v>#REF!</v>
          </cell>
          <cell r="E141" t="e">
            <v>#REF!</v>
          </cell>
          <cell r="F141" t="e">
            <v>#REF!</v>
          </cell>
          <cell r="G141" t="e">
            <v>#REF!</v>
          </cell>
        </row>
        <row r="142">
          <cell r="A142" t="str">
            <v>02Pa</v>
          </cell>
          <cell r="B142" t="str">
            <v>Grietinės 30%-pomidorų padažas</v>
          </cell>
          <cell r="C142" t="e">
            <v>#REF!</v>
          </cell>
          <cell r="D142" t="e">
            <v>#REF!</v>
          </cell>
          <cell r="E142" t="e">
            <v>#REF!</v>
          </cell>
          <cell r="F142" t="e">
            <v>#REF!</v>
          </cell>
        </row>
        <row r="143">
          <cell r="A143" t="str">
            <v>04Pa</v>
          </cell>
          <cell r="B143" t="e">
            <v>#REF!</v>
          </cell>
          <cell r="C143" t="e">
            <v>#REF!</v>
          </cell>
          <cell r="D143" t="e">
            <v>#REF!</v>
          </cell>
          <cell r="E143" t="e">
            <v>#REF!</v>
          </cell>
          <cell r="F143" t="e">
            <v>#REF!</v>
          </cell>
          <cell r="G143" t="e">
            <v>#REF!</v>
          </cell>
        </row>
        <row r="144">
          <cell r="A144" t="str">
            <v>05Pa</v>
          </cell>
          <cell r="B144" t="e">
            <v>#REF!</v>
          </cell>
          <cell r="C144" t="e">
            <v>#REF!</v>
          </cell>
          <cell r="D144" t="e">
            <v>#REF!</v>
          </cell>
          <cell r="E144" t="e">
            <v>#REF!</v>
          </cell>
          <cell r="F144" t="e">
            <v>#REF!</v>
          </cell>
          <cell r="G144" t="e">
            <v>#REF!</v>
          </cell>
        </row>
        <row r="145">
          <cell r="A145" t="str">
            <v>06Pa</v>
          </cell>
          <cell r="B145" t="e">
            <v>#REF!</v>
          </cell>
          <cell r="C145" t="e">
            <v>#REF!</v>
          </cell>
          <cell r="D145" t="e">
            <v>#REF!</v>
          </cell>
          <cell r="E145" t="e">
            <v>#REF!</v>
          </cell>
          <cell r="F145" t="e">
            <v>#REF!</v>
          </cell>
          <cell r="G145" t="e">
            <v>#REF!</v>
          </cell>
        </row>
        <row r="146">
          <cell r="A146" t="str">
            <v>08Pa</v>
          </cell>
          <cell r="B146" t="e">
            <v>#REF!</v>
          </cell>
          <cell r="C146" t="e">
            <v>#REF!</v>
          </cell>
          <cell r="D146" t="e">
            <v>#REF!</v>
          </cell>
          <cell r="E146" t="e">
            <v>#REF!</v>
          </cell>
          <cell r="F146" t="e">
            <v>#REF!</v>
          </cell>
          <cell r="G146" t="e">
            <v>#REF!</v>
          </cell>
        </row>
        <row r="147">
          <cell r="A147" t="str">
            <v>1Pa</v>
          </cell>
          <cell r="B147" t="str">
            <v>Grietinės 30% padažas</v>
          </cell>
          <cell r="C147">
            <v>17.600000000000001</v>
          </cell>
          <cell r="D147">
            <v>191.65</v>
          </cell>
          <cell r="E147">
            <v>53</v>
          </cell>
          <cell r="F147">
            <v>2009</v>
          </cell>
          <cell r="G147">
            <v>1.8995000000000002</v>
          </cell>
        </row>
        <row r="148">
          <cell r="A148" t="str">
            <v>2Pa</v>
          </cell>
          <cell r="B148" t="str">
            <v>Grietinės-majonezo padažas</v>
          </cell>
          <cell r="C148">
            <v>16</v>
          </cell>
          <cell r="D148">
            <v>320</v>
          </cell>
          <cell r="E148">
            <v>41.400000000000006</v>
          </cell>
          <cell r="F148">
            <v>3110</v>
          </cell>
          <cell r="G148">
            <v>3.4499999999999997</v>
          </cell>
        </row>
        <row r="149">
          <cell r="A149" t="str">
            <v>3Pa</v>
          </cell>
          <cell r="B149" t="str">
            <v>Agurkinis padažas</v>
          </cell>
          <cell r="C149">
            <v>10.68</v>
          </cell>
          <cell r="D149">
            <v>223.38000000000002</v>
          </cell>
          <cell r="E149">
            <v>42.96</v>
          </cell>
          <cell r="F149">
            <v>2219.3999999999996</v>
          </cell>
          <cell r="G149">
            <v>4.22227</v>
          </cell>
        </row>
        <row r="150">
          <cell r="A150" t="str">
            <v>4Pa</v>
          </cell>
          <cell r="B150" t="str">
            <v>Trintos uogos</v>
          </cell>
          <cell r="C150">
            <v>12.84</v>
          </cell>
          <cell r="D150">
            <v>6.42</v>
          </cell>
          <cell r="E150">
            <v>166.9</v>
          </cell>
          <cell r="F150">
            <v>525.1</v>
          </cell>
          <cell r="G150">
            <v>4.8476999999999997</v>
          </cell>
        </row>
        <row r="151">
          <cell r="A151" t="str">
            <v>5Pa</v>
          </cell>
          <cell r="B151" t="str">
            <v>Vanilinis padažas</v>
          </cell>
          <cell r="C151">
            <v>91.8</v>
          </cell>
          <cell r="D151">
            <v>82.6</v>
          </cell>
          <cell r="E151">
            <v>269.76</v>
          </cell>
          <cell r="F151">
            <v>2183.23</v>
          </cell>
          <cell r="G151">
            <v>2.3777999999999997</v>
          </cell>
        </row>
        <row r="152">
          <cell r="A152" t="str">
            <v>6Pa</v>
          </cell>
          <cell r="B152" t="str">
            <v xml:space="preserve">Mėsos padažas (kiaulienos mentė) </v>
          </cell>
          <cell r="C152">
            <v>204.61</v>
          </cell>
          <cell r="D152">
            <v>253.89000000000001</v>
          </cell>
          <cell r="E152">
            <v>7.8600000000000012</v>
          </cell>
          <cell r="F152">
            <v>3135.3</v>
          </cell>
          <cell r="G152">
            <v>0.11300100000000002</v>
          </cell>
        </row>
        <row r="153">
          <cell r="A153" t="str">
            <v>7Pa</v>
          </cell>
          <cell r="B153" t="str">
            <v>Sulčių padažas</v>
          </cell>
          <cell r="C153">
            <v>12.899999999999999</v>
          </cell>
          <cell r="D153">
            <v>120.575</v>
          </cell>
          <cell r="E153">
            <v>174.35000000000002</v>
          </cell>
          <cell r="F153">
            <v>1839</v>
          </cell>
          <cell r="G153">
            <v>2.3032500000000002</v>
          </cell>
        </row>
        <row r="154">
          <cell r="A154" t="str">
            <v>8Pa</v>
          </cell>
          <cell r="B154" t="str">
            <v>Grietinės 30%- pomidorų padažas</v>
          </cell>
          <cell r="C154">
            <v>23.64</v>
          </cell>
          <cell r="D154">
            <v>173.48500000000001</v>
          </cell>
          <cell r="E154">
            <v>95.1</v>
          </cell>
          <cell r="F154">
            <v>2028.1</v>
          </cell>
          <cell r="G154">
            <v>1.7110500000000002</v>
          </cell>
        </row>
        <row r="155">
          <cell r="A155" t="str">
            <v>9Pa</v>
          </cell>
          <cell r="B155" t="str">
            <v>Daržovių padažas (tausojantis, augalinis)</v>
          </cell>
          <cell r="C155">
            <v>16.509999999999998</v>
          </cell>
          <cell r="D155">
            <v>42.699999999999996</v>
          </cell>
          <cell r="E155">
            <v>66.42</v>
          </cell>
          <cell r="F155">
            <v>691.69999999999993</v>
          </cell>
          <cell r="G155">
            <v>3.1775000000000002</v>
          </cell>
        </row>
        <row r="156">
          <cell r="A156" t="str">
            <v>10Pa</v>
          </cell>
          <cell r="B156" t="str">
            <v>Sviesto 82%-grietinės 30% padažas</v>
          </cell>
          <cell r="C156">
            <v>16.891999999999999</v>
          </cell>
          <cell r="D156">
            <v>523.24</v>
          </cell>
          <cell r="E156">
            <v>22.454000000000001</v>
          </cell>
          <cell r="F156">
            <v>4871.8999999999996</v>
          </cell>
          <cell r="G156">
            <v>5.2277200000000006</v>
          </cell>
        </row>
        <row r="157">
          <cell r="A157" t="str">
            <v>0200Va</v>
          </cell>
          <cell r="B157" t="e">
            <v>#REF!</v>
          </cell>
          <cell r="C157" t="e">
            <v>#REF!</v>
          </cell>
          <cell r="D157" t="e">
            <v>#REF!</v>
          </cell>
          <cell r="E157" t="e">
            <v>#REF!</v>
          </cell>
          <cell r="F157" t="e">
            <v>#REF!</v>
          </cell>
          <cell r="G157" t="e">
            <v>#REF!</v>
          </cell>
        </row>
        <row r="158">
          <cell r="A158" t="str">
            <v>055Va</v>
          </cell>
          <cell r="B158" t="e">
            <v>#REF!</v>
          </cell>
          <cell r="C158" t="e">
            <v>#REF!</v>
          </cell>
          <cell r="D158" t="e">
            <v>#REF!</v>
          </cell>
          <cell r="E158" t="e">
            <v>#REF!</v>
          </cell>
          <cell r="F158" t="e">
            <v>#REF!</v>
          </cell>
          <cell r="G158" t="e">
            <v>#REF!</v>
          </cell>
        </row>
        <row r="159">
          <cell r="A159" t="str">
            <v>077Va</v>
          </cell>
          <cell r="B159" t="e">
            <v>#REF!</v>
          </cell>
          <cell r="C159" t="e">
            <v>#REF!</v>
          </cell>
          <cell r="D159" t="e">
            <v>#REF!</v>
          </cell>
          <cell r="E159" t="e">
            <v>#REF!</v>
          </cell>
          <cell r="F159" t="e">
            <v>#REF!</v>
          </cell>
          <cell r="G159" t="e">
            <v>#REF!</v>
          </cell>
        </row>
        <row r="160">
          <cell r="A160" t="str">
            <v>088Va</v>
          </cell>
          <cell r="B160" t="e">
            <v>#REF!</v>
          </cell>
          <cell r="C160" t="e">
            <v>#REF!</v>
          </cell>
          <cell r="D160" t="e">
            <v>#REF!</v>
          </cell>
          <cell r="E160" t="e">
            <v>#REF!</v>
          </cell>
          <cell r="F160" t="e">
            <v>#REF!</v>
          </cell>
          <cell r="G160" t="e">
            <v>#REF!</v>
          </cell>
        </row>
        <row r="161">
          <cell r="A161" t="str">
            <v>10Va</v>
          </cell>
          <cell r="B161" t="str">
            <v>Virtų bulvių kroketai (tausojantis)</v>
          </cell>
          <cell r="C161">
            <v>28.656000000000002</v>
          </cell>
          <cell r="D161">
            <v>29.2393</v>
          </cell>
          <cell r="E161">
            <v>271.46190000000001</v>
          </cell>
          <cell r="F161">
            <v>1438.5330000000001</v>
          </cell>
          <cell r="G161">
            <v>1.37321</v>
          </cell>
        </row>
        <row r="162">
          <cell r="A162" t="str">
            <v>11Va</v>
          </cell>
          <cell r="B162" t="str">
            <v>Varškės (9%) spygliukai (tausojantis)</v>
          </cell>
          <cell r="C162">
            <v>122.994</v>
          </cell>
          <cell r="D162">
            <v>69.06</v>
          </cell>
          <cell r="E162">
            <v>214.904</v>
          </cell>
          <cell r="F162">
            <v>1979.01</v>
          </cell>
          <cell r="G162">
            <v>3.4374300000000009</v>
          </cell>
        </row>
        <row r="163">
          <cell r="A163" t="str">
            <v>12Va</v>
          </cell>
          <cell r="B163" t="str">
            <v>Pupelių, makaronų, pomidorų salotos (ankštinis patiekalas) (augalinis) (tausojantis)</v>
          </cell>
          <cell r="C163">
            <v>66.086619999999996</v>
          </cell>
          <cell r="D163">
            <v>54.414989999999996</v>
          </cell>
          <cell r="E163">
            <v>250.63637</v>
          </cell>
          <cell r="F163">
            <v>1626.1655000000001</v>
          </cell>
          <cell r="G163">
            <v>1.80915</v>
          </cell>
        </row>
        <row r="164">
          <cell r="A164" t="str">
            <v>13Va</v>
          </cell>
          <cell r="B164" t="str">
            <v xml:space="preserve">Duona su sviestu ir žalumynais </v>
          </cell>
          <cell r="C164">
            <v>69.36</v>
          </cell>
          <cell r="D164">
            <v>95.92</v>
          </cell>
          <cell r="E164">
            <v>384.78</v>
          </cell>
          <cell r="F164">
            <v>2621.6</v>
          </cell>
          <cell r="G164">
            <v>0.47134999999999999</v>
          </cell>
        </row>
        <row r="165">
          <cell r="A165" t="str">
            <v>15Va</v>
          </cell>
          <cell r="B165" t="str">
            <v>Viso grūdo spelta miltų blyneliai su bananais</v>
          </cell>
          <cell r="C165">
            <v>77.198400000000021</v>
          </cell>
          <cell r="D165">
            <v>69.487200000000001</v>
          </cell>
          <cell r="E165">
            <v>333.20179999999999</v>
          </cell>
          <cell r="F165">
            <v>2195.1637999999998</v>
          </cell>
          <cell r="G165" t="e">
            <v>#REF!</v>
          </cell>
        </row>
        <row r="166">
          <cell r="A166" t="str">
            <v>16Va</v>
          </cell>
          <cell r="B166" t="str">
            <v>Avižinių dribsnių blyneliai</v>
          </cell>
          <cell r="C166">
            <v>70.163200000000018</v>
          </cell>
          <cell r="D166">
            <v>75.59320000000001</v>
          </cell>
          <cell r="E166">
            <v>317.06900000000007</v>
          </cell>
          <cell r="F166">
            <v>2170.8290000000002</v>
          </cell>
          <cell r="G166">
            <v>1.5789000000000002</v>
          </cell>
        </row>
        <row r="167">
          <cell r="A167" t="str">
            <v>17Va</v>
          </cell>
          <cell r="B167" t="str">
            <v>Daržovių troškinys (bulvių, morkų, žiedinių kopūstų, brokolių ir konservuotų kukurūzų ) su aukščiausios rūšies virtomis dešrelėmis (tausojantis)</v>
          </cell>
          <cell r="C167">
            <v>44.410000000000004</v>
          </cell>
          <cell r="D167">
            <v>63.707499999999989</v>
          </cell>
          <cell r="E167">
            <v>111.52250000000001</v>
          </cell>
          <cell r="F167">
            <v>1157.9749999999999</v>
          </cell>
          <cell r="G167">
            <v>4.0789857999999999</v>
          </cell>
        </row>
        <row r="168">
          <cell r="A168" t="str">
            <v>18Va</v>
          </cell>
          <cell r="B168" t="str">
            <v>Morkų blyneliai (tausojantis)</v>
          </cell>
          <cell r="C168" t="e">
            <v>#N/A</v>
          </cell>
          <cell r="D168" t="e">
            <v>#N/A</v>
          </cell>
          <cell r="E168" t="e">
            <v>#N/A</v>
          </cell>
          <cell r="F168" t="e">
            <v>#N/A</v>
          </cell>
          <cell r="G168" t="e">
            <v>#N/A</v>
          </cell>
        </row>
        <row r="169">
          <cell r="A169" t="str">
            <v>19Va</v>
          </cell>
          <cell r="B169" t="str">
            <v>Varškės 9%  ir ryžių apkepas (tausojantis)</v>
          </cell>
          <cell r="C169">
            <v>137.70750000000001</v>
          </cell>
          <cell r="D169">
            <v>92.576499999999982</v>
          </cell>
          <cell r="E169">
            <v>139.40350000000001</v>
          </cell>
          <cell r="F169">
            <v>1953.3969999999999</v>
          </cell>
          <cell r="G169">
            <v>4.2351839999999994</v>
          </cell>
        </row>
        <row r="170">
          <cell r="A170" t="str">
            <v>20Va</v>
          </cell>
          <cell r="B170" t="str">
            <v>Virtų bulvių blyneliai su varškės 9% įdaru</v>
          </cell>
          <cell r="C170">
            <v>69.292999999999992</v>
          </cell>
          <cell r="D170">
            <v>61.989000000000004</v>
          </cell>
          <cell r="E170">
            <v>274.50799999999998</v>
          </cell>
          <cell r="F170">
            <v>1909.39</v>
          </cell>
          <cell r="G170">
            <v>1.6995700000000002</v>
          </cell>
        </row>
        <row r="171">
          <cell r="A171" t="str">
            <v>21Va</v>
          </cell>
          <cell r="B171" t="str">
            <v>Lietiniai su varške 9%</v>
          </cell>
          <cell r="C171" t="e">
            <v>#N/A</v>
          </cell>
          <cell r="D171" t="e">
            <v>#N/A</v>
          </cell>
          <cell r="E171" t="e">
            <v>#N/A</v>
          </cell>
          <cell r="F171" t="e">
            <v>#N/A</v>
          </cell>
          <cell r="G171" t="e">
            <v>#N/A</v>
          </cell>
        </row>
        <row r="172">
          <cell r="A172" t="str">
            <v>22Va</v>
          </cell>
          <cell r="B172" t="str">
            <v>Kuskusas su grūdėta varške (tausojantis)</v>
          </cell>
          <cell r="C172">
            <v>60.749999999999993</v>
          </cell>
          <cell r="D172">
            <v>45.4</v>
          </cell>
          <cell r="E172">
            <v>246.93</v>
          </cell>
          <cell r="F172">
            <v>1664.9</v>
          </cell>
          <cell r="G172">
            <v>0.32937000000000005</v>
          </cell>
        </row>
        <row r="173">
          <cell r="A173" t="str">
            <v>23Va</v>
          </cell>
          <cell r="B173" t="str">
            <v>Kepti varškėčiai</v>
          </cell>
          <cell r="C173" t="e">
            <v>#N/A</v>
          </cell>
          <cell r="D173" t="e">
            <v>#N/A</v>
          </cell>
          <cell r="E173" t="e">
            <v>#N/A</v>
          </cell>
          <cell r="F173" t="e">
            <v>#N/A</v>
          </cell>
          <cell r="G173" t="e">
            <v>#N/A</v>
          </cell>
        </row>
        <row r="174">
          <cell r="A174" t="str">
            <v>24Va</v>
          </cell>
          <cell r="B174" t="str">
            <v>Skryliai (tausojantis)</v>
          </cell>
          <cell r="C174">
            <v>64.640200000000007</v>
          </cell>
          <cell r="D174">
            <v>27.222300000000001</v>
          </cell>
          <cell r="E174">
            <v>363.46770000000004</v>
          </cell>
          <cell r="F174">
            <v>1926.4450000000002</v>
          </cell>
          <cell r="G174">
            <v>0.83756300000000006</v>
          </cell>
        </row>
        <row r="175">
          <cell r="A175" t="str">
            <v>25Va</v>
          </cell>
          <cell r="B175" t="str">
            <v>Troškintos maltos jautienos (kumpis) - kiaulienos (kumpis) padažas (tausojantis)</v>
          </cell>
          <cell r="C175">
            <v>168.22597999999999</v>
          </cell>
          <cell r="D175">
            <v>121.67280000000001</v>
          </cell>
          <cell r="E175">
            <v>50.523520000000005</v>
          </cell>
          <cell r="F175">
            <v>1947.3780000000004</v>
          </cell>
          <cell r="G175">
            <v>7.3752300000000002</v>
          </cell>
        </row>
        <row r="176">
          <cell r="A176" t="str">
            <v>26Va</v>
          </cell>
          <cell r="B176" t="str">
            <v xml:space="preserve">Sklindžiai  </v>
          </cell>
          <cell r="C176">
            <v>73.124999999999986</v>
          </cell>
          <cell r="D176">
            <v>79.311000000000007</v>
          </cell>
          <cell r="E176">
            <v>360.45500000000004</v>
          </cell>
          <cell r="F176">
            <v>2414.5310000000004</v>
          </cell>
          <cell r="G176">
            <v>1.28494</v>
          </cell>
        </row>
        <row r="177">
          <cell r="A177" t="str">
            <v>27Va</v>
          </cell>
          <cell r="B177" t="str">
            <v>Varškės 9% ir žolelių padažas</v>
          </cell>
          <cell r="C177">
            <v>153.42500000000001</v>
          </cell>
          <cell r="D177">
            <v>84.935000000000002</v>
          </cell>
          <cell r="E177">
            <v>37.475000000000001</v>
          </cell>
          <cell r="F177">
            <v>1535.95</v>
          </cell>
          <cell r="G177">
            <v>4.6581999999999999</v>
          </cell>
        </row>
        <row r="178">
          <cell r="A178" t="str">
            <v>28Va</v>
          </cell>
          <cell r="B178" t="str">
            <v>Varškės 9% ir morkų apkepas (tausojantis)</v>
          </cell>
          <cell r="C178">
            <v>110.75551</v>
          </cell>
          <cell r="D178">
            <v>80.92116</v>
          </cell>
          <cell r="E178">
            <v>130.15739000000002</v>
          </cell>
          <cell r="F178">
            <v>1701.8296000000003</v>
          </cell>
          <cell r="G178">
            <v>3.2172350000000005</v>
          </cell>
        </row>
        <row r="179">
          <cell r="A179" t="str">
            <v>29Va</v>
          </cell>
          <cell r="B179" t="str">
            <v>Varškės 9% pudingas (tausojantis)</v>
          </cell>
          <cell r="C179">
            <v>135.92255</v>
          </cell>
          <cell r="D179">
            <v>88.621950000000012</v>
          </cell>
          <cell r="E179">
            <v>130.00255000000001</v>
          </cell>
          <cell r="F179">
            <v>1858.6658500000003</v>
          </cell>
          <cell r="G179">
            <v>3.6143480000000001</v>
          </cell>
        </row>
        <row r="180">
          <cell r="A180" t="str">
            <v>30Va</v>
          </cell>
          <cell r="B180" t="str">
            <v>Morkų pyragas</v>
          </cell>
          <cell r="C180">
            <v>68.959999999999994</v>
          </cell>
          <cell r="D180">
            <v>138.97999999999999</v>
          </cell>
          <cell r="E180">
            <v>281.07</v>
          </cell>
          <cell r="F180">
            <v>2552.8199999999997</v>
          </cell>
          <cell r="G180">
            <v>3.7122000000000002</v>
          </cell>
        </row>
        <row r="181">
          <cell r="A181" t="str">
            <v>31Va</v>
          </cell>
          <cell r="B181" t="str">
            <v>Sklindžiai su varške 9%</v>
          </cell>
          <cell r="C181">
            <v>108.46</v>
          </cell>
          <cell r="D181">
            <v>99.551000000000002</v>
          </cell>
          <cell r="E181">
            <v>359.20550000000003</v>
          </cell>
          <cell r="F181">
            <v>2736.1010000000001</v>
          </cell>
          <cell r="G181">
            <v>1.25702</v>
          </cell>
        </row>
        <row r="182">
          <cell r="A182" t="str">
            <v>32Va</v>
          </cell>
          <cell r="B182" t="str">
            <v>Naminė pica (tausojantis)</v>
          </cell>
          <cell r="C182">
            <v>102.67849999999999</v>
          </cell>
          <cell r="D182">
            <v>97.653499999999994</v>
          </cell>
          <cell r="E182">
            <v>248.905</v>
          </cell>
          <cell r="F182">
            <v>2242.4699999999998</v>
          </cell>
          <cell r="G182">
            <v>2.7611650000000001</v>
          </cell>
        </row>
        <row r="183">
          <cell r="A183" t="str">
            <v>33Va</v>
          </cell>
          <cell r="B183" t="str">
            <v>Kepti varškėčiai</v>
          </cell>
          <cell r="C183" t="e">
            <v>#N/A</v>
          </cell>
          <cell r="D183" t="e">
            <v>#N/A</v>
          </cell>
          <cell r="E183" t="e">
            <v>#N/A</v>
          </cell>
          <cell r="F183" t="e">
            <v>#N/A</v>
          </cell>
          <cell r="G183" t="e">
            <v>#N/A</v>
          </cell>
        </row>
        <row r="184">
          <cell r="A184" t="str">
            <v>34Va</v>
          </cell>
          <cell r="B184" t="str">
            <v>Naminis obuolių pyragas (tausojantis)</v>
          </cell>
          <cell r="C184">
            <v>57.060000000000009</v>
          </cell>
          <cell r="D184">
            <v>161.54999999999998</v>
          </cell>
          <cell r="E184">
            <v>273.04000000000002</v>
          </cell>
          <cell r="F184">
            <v>2745.5699999999997</v>
          </cell>
          <cell r="G184">
            <v>1.5781099999999999</v>
          </cell>
        </row>
        <row r="185">
          <cell r="A185" t="str">
            <v>35Va</v>
          </cell>
          <cell r="B185" t="str">
            <v>Bandelės su cinamonu</v>
          </cell>
          <cell r="C185">
            <v>70.204940000000008</v>
          </cell>
          <cell r="D185">
            <v>153.27193000000003</v>
          </cell>
          <cell r="E185">
            <v>483.97571999999985</v>
          </cell>
          <cell r="F185">
            <v>3552.7251999999999</v>
          </cell>
          <cell r="G185">
            <v>2.5411503</v>
          </cell>
        </row>
        <row r="186">
          <cell r="A186" t="str">
            <v>1Va</v>
          </cell>
          <cell r="B186" t="str">
            <v>Varškės 9% apkepas (tausojantis)</v>
          </cell>
          <cell r="C186">
            <v>127.69600000000001</v>
          </cell>
          <cell r="D186">
            <v>76.989999999999995</v>
          </cell>
          <cell r="E186">
            <v>141.24600000000004</v>
          </cell>
          <cell r="F186">
            <v>1784.3149999999998</v>
          </cell>
          <cell r="G186">
            <v>3.4195200000000003</v>
          </cell>
        </row>
        <row r="187">
          <cell r="A187" t="str">
            <v>2Va</v>
          </cell>
          <cell r="B187" t="str">
            <v>Kuskuso kruopų užkepėlė su daržovėmis ( agurkai, pomidorai)  ir aukščiausios rūšies virtomis dešrelėmis (tausojantis)</v>
          </cell>
          <cell r="C187">
            <v>69.680000000000021</v>
          </cell>
          <cell r="D187">
            <v>68.98</v>
          </cell>
          <cell r="E187">
            <v>203.12</v>
          </cell>
          <cell r="F187">
            <v>1739.04</v>
          </cell>
          <cell r="G187">
            <v>2.620244</v>
          </cell>
        </row>
        <row r="188">
          <cell r="A188" t="str">
            <v>3Va</v>
          </cell>
          <cell r="B188" t="str">
            <v xml:space="preserve">Sklindžiai su obuoliais </v>
          </cell>
          <cell r="C188">
            <v>71.914999999999992</v>
          </cell>
          <cell r="D188">
            <v>64.38</v>
          </cell>
          <cell r="E188">
            <v>376.55500000000001</v>
          </cell>
          <cell r="F188">
            <v>2334.3050000000003</v>
          </cell>
          <cell r="G188">
            <v>1.2127700000000001</v>
          </cell>
        </row>
        <row r="189">
          <cell r="A189" t="str">
            <v>4Va</v>
          </cell>
          <cell r="B189" t="str">
            <v>Mieliniai blynai</v>
          </cell>
          <cell r="C189">
            <v>76.415000000000006</v>
          </cell>
          <cell r="D189">
            <v>102.71999999999998</v>
          </cell>
          <cell r="E189">
            <v>377.185</v>
          </cell>
          <cell r="F189">
            <v>2698.0049999999997</v>
          </cell>
          <cell r="G189">
            <v>1.4420900000000001</v>
          </cell>
        </row>
        <row r="190">
          <cell r="A190" t="str">
            <v>5Va</v>
          </cell>
          <cell r="B190" t="str">
            <v>Daržovių (bulvių, morkų, kopūstų,šaldytų daržovių) troškinys su dešrelėmis a.r. (tausojantis)</v>
          </cell>
          <cell r="C190">
            <v>51.969999999999992</v>
          </cell>
          <cell r="D190">
            <v>82.247499999999988</v>
          </cell>
          <cell r="E190">
            <v>111.85250000000002</v>
          </cell>
          <cell r="F190">
            <v>1373.7750000000001</v>
          </cell>
          <cell r="G190">
            <v>3.3632857999999999</v>
          </cell>
        </row>
        <row r="191">
          <cell r="A191" t="str">
            <v>6Va</v>
          </cell>
          <cell r="B191" t="str">
            <v>Virti varškėčiai (varškė 9%) (tausojantis)</v>
          </cell>
          <cell r="C191">
            <v>136.05850000000001</v>
          </cell>
          <cell r="D191">
            <v>66.401499999999999</v>
          </cell>
          <cell r="E191">
            <v>266.46100000000001</v>
          </cell>
          <cell r="F191">
            <v>2194.6749999999997</v>
          </cell>
          <cell r="G191">
            <v>3.3609800000000001</v>
          </cell>
        </row>
        <row r="192">
          <cell r="A192" t="str">
            <v>7Va</v>
          </cell>
          <cell r="B192" t="str">
            <v>Žirnių, bulvių, morkų troškinys (tausojantis)(ankštinis patiekalas)(augalinis)</v>
          </cell>
          <cell r="C192">
            <v>11.315</v>
          </cell>
          <cell r="D192">
            <v>45.974999999999994</v>
          </cell>
          <cell r="E192">
            <v>99.89</v>
          </cell>
          <cell r="F192">
            <v>818.55</v>
          </cell>
          <cell r="G192">
            <v>0.90333160000000001</v>
          </cell>
        </row>
        <row r="193">
          <cell r="A193" t="str">
            <v>8Va</v>
          </cell>
          <cell r="B193" t="str">
            <v>Morkų užtepėlė (augalinis) (tausojantis)</v>
          </cell>
          <cell r="C193">
            <v>16.2136</v>
          </cell>
          <cell r="D193">
            <v>152.90339999999998</v>
          </cell>
          <cell r="E193">
            <v>121.78400000000001</v>
          </cell>
          <cell r="F193">
            <v>1778.4839999999999</v>
          </cell>
          <cell r="G193">
            <v>0.43470000000000003</v>
          </cell>
        </row>
        <row r="194">
          <cell r="A194" t="str">
            <v>9Va</v>
          </cell>
          <cell r="B194" t="str">
            <v>Kaimiški blynai (pilno grūdo miltai, varškė 9%, kefyras 2,5%)</v>
          </cell>
          <cell r="C194">
            <v>99.77</v>
          </cell>
          <cell r="D194">
            <v>93.25</v>
          </cell>
          <cell r="E194">
            <v>336.83</v>
          </cell>
          <cell r="F194">
            <v>2564</v>
          </cell>
        </row>
        <row r="195">
          <cell r="A195" t="str">
            <v>010G</v>
          </cell>
          <cell r="B195" t="e">
            <v>#REF!</v>
          </cell>
          <cell r="C195" t="e">
            <v>#REF!</v>
          </cell>
          <cell r="D195" t="e">
            <v>#REF!</v>
          </cell>
          <cell r="E195" t="e">
            <v>#REF!</v>
          </cell>
          <cell r="F195" t="e">
            <v>#REF!</v>
          </cell>
          <cell r="G195" t="e">
            <v>#REF!</v>
          </cell>
        </row>
        <row r="196">
          <cell r="A196" t="str">
            <v>013G</v>
          </cell>
          <cell r="B196" t="e">
            <v>#REF!</v>
          </cell>
          <cell r="C196" t="e">
            <v>#REF!</v>
          </cell>
          <cell r="D196" t="e">
            <v>#REF!</v>
          </cell>
          <cell r="E196" t="e">
            <v>#REF!</v>
          </cell>
          <cell r="F196" t="e">
            <v>#REF!</v>
          </cell>
          <cell r="G196" t="e">
            <v>#REF!</v>
          </cell>
        </row>
        <row r="197">
          <cell r="A197" t="str">
            <v>08G</v>
          </cell>
          <cell r="B197" t="e">
            <v>#REF!</v>
          </cell>
          <cell r="C197" t="e">
            <v>#REF!</v>
          </cell>
          <cell r="D197" t="e">
            <v>#REF!</v>
          </cell>
          <cell r="E197" t="e">
            <v>#REF!</v>
          </cell>
          <cell r="F197" t="e">
            <v>#REF!</v>
          </cell>
          <cell r="G197" t="e">
            <v>#REF!</v>
          </cell>
        </row>
        <row r="198">
          <cell r="A198" t="str">
            <v>10G</v>
          </cell>
          <cell r="B198" t="str">
            <v>Vanduo paskanintas vaisiais</v>
          </cell>
          <cell r="C198">
            <v>0.35</v>
          </cell>
          <cell r="D198">
            <v>0.2</v>
          </cell>
          <cell r="E198">
            <v>4.5999999999999996</v>
          </cell>
          <cell r="F198">
            <v>15.5</v>
          </cell>
          <cell r="G198">
            <v>0.14429999999999998</v>
          </cell>
        </row>
        <row r="199">
          <cell r="A199" t="str">
            <v>1G</v>
          </cell>
          <cell r="B199" t="str">
            <v>Arbatžolių ar žolelių arbata be cukraus</v>
          </cell>
          <cell r="C199">
            <v>0</v>
          </cell>
          <cell r="D199">
            <v>0</v>
          </cell>
          <cell r="E199">
            <v>3.0000000000000001E-3</v>
          </cell>
          <cell r="F199">
            <v>0</v>
          </cell>
          <cell r="G199">
            <v>0.03</v>
          </cell>
        </row>
        <row r="200">
          <cell r="A200" t="str">
            <v>2G</v>
          </cell>
          <cell r="B200" t="str">
            <v>Kmynų arba pankolių arbata be cukraus</v>
          </cell>
          <cell r="C200">
            <v>0.99</v>
          </cell>
          <cell r="D200">
            <v>0.72499999999999998</v>
          </cell>
          <cell r="E200">
            <v>2.4950000000000001</v>
          </cell>
          <cell r="F200">
            <v>16.649999999999999</v>
          </cell>
          <cell r="G200">
            <v>2.2499999999999999E-2</v>
          </cell>
        </row>
        <row r="201">
          <cell r="A201" t="str">
            <v>3G</v>
          </cell>
          <cell r="B201" t="str">
            <v>Vaisinė arbata be cukraus</v>
          </cell>
          <cell r="C201">
            <v>0</v>
          </cell>
          <cell r="D201">
            <v>0</v>
          </cell>
          <cell r="E201">
            <v>9.0000000000000011E-3</v>
          </cell>
          <cell r="F201">
            <v>0</v>
          </cell>
        </row>
        <row r="202">
          <cell r="A202" t="str">
            <v>4G</v>
          </cell>
          <cell r="B202" t="str">
            <v>Pienas 2.5%</v>
          </cell>
          <cell r="C202">
            <v>34</v>
          </cell>
          <cell r="D202">
            <v>25</v>
          </cell>
          <cell r="E202">
            <v>49</v>
          </cell>
          <cell r="F202">
            <v>560</v>
          </cell>
          <cell r="G202">
            <v>0.83</v>
          </cell>
        </row>
        <row r="203">
          <cell r="A203" t="str">
            <v>5G</v>
          </cell>
          <cell r="B203" t="str">
            <v>Kefyras 2.5%</v>
          </cell>
          <cell r="C203">
            <v>34</v>
          </cell>
          <cell r="D203">
            <v>25</v>
          </cell>
          <cell r="E203">
            <v>49</v>
          </cell>
          <cell r="F203">
            <v>600</v>
          </cell>
          <cell r="G203">
            <v>0.86</v>
          </cell>
        </row>
        <row r="204">
          <cell r="A204" t="str">
            <v>6G</v>
          </cell>
          <cell r="B204" t="str">
            <v>Rūgpienis 2.5%</v>
          </cell>
          <cell r="C204">
            <v>34</v>
          </cell>
          <cell r="D204">
            <v>25</v>
          </cell>
          <cell r="E204">
            <v>49</v>
          </cell>
          <cell r="F204">
            <v>570</v>
          </cell>
          <cell r="G204">
            <v>0.76</v>
          </cell>
        </row>
        <row r="205">
          <cell r="A205" t="str">
            <v>7G</v>
          </cell>
          <cell r="B205" t="str">
            <v>Džiovinų vaisių kompotas be cukraus</v>
          </cell>
          <cell r="C205">
            <v>2.91</v>
          </cell>
          <cell r="D205">
            <v>1.02</v>
          </cell>
          <cell r="E205">
            <v>61.26</v>
          </cell>
          <cell r="F205">
            <v>210.3</v>
          </cell>
          <cell r="G205">
            <v>0.498</v>
          </cell>
        </row>
        <row r="206">
          <cell r="A206" t="str">
            <v>8G</v>
          </cell>
          <cell r="B206" t="str">
            <v>Juodoji  arbata su pienu be cukraus</v>
          </cell>
          <cell r="C206">
            <v>17</v>
          </cell>
          <cell r="D206">
            <v>12.5</v>
          </cell>
          <cell r="E206">
            <v>24.503</v>
          </cell>
          <cell r="F206">
            <v>280</v>
          </cell>
          <cell r="G206">
            <v>0.44499999999999995</v>
          </cell>
        </row>
        <row r="207">
          <cell r="A207" t="str">
            <v>9G</v>
          </cell>
          <cell r="B207" t="str">
            <v xml:space="preserve"> Ekologiškų obuolių sulčių gėrimas be pridėtinio cukraus</v>
          </cell>
          <cell r="C207">
            <v>0.8</v>
          </cell>
          <cell r="D207">
            <v>0.8</v>
          </cell>
          <cell r="E207">
            <v>80</v>
          </cell>
          <cell r="F207">
            <v>352</v>
          </cell>
          <cell r="G207">
            <v>1.504</v>
          </cell>
        </row>
        <row r="208">
          <cell r="A208" t="str">
            <v>11G</v>
          </cell>
          <cell r="B208" t="str">
            <v>Vanduo paskanintas vaisiais</v>
          </cell>
          <cell r="C208">
            <v>0.4</v>
          </cell>
          <cell r="D208">
            <v>0.1</v>
          </cell>
          <cell r="E208">
            <v>5.5</v>
          </cell>
          <cell r="F208">
            <v>21.5</v>
          </cell>
          <cell r="G208">
            <v>9.4349999999999989E-2</v>
          </cell>
        </row>
        <row r="209">
          <cell r="A209" t="str">
            <v>12G</v>
          </cell>
          <cell r="B209" t="str">
            <v>Vanduo paskanintas vaisiais</v>
          </cell>
          <cell r="C209">
            <v>0.3</v>
          </cell>
          <cell r="D209">
            <v>0.1</v>
          </cell>
          <cell r="E209">
            <v>5</v>
          </cell>
          <cell r="F209">
            <v>19</v>
          </cell>
          <cell r="G209">
            <v>0</v>
          </cell>
        </row>
        <row r="210">
          <cell r="A210" t="str">
            <v>13G</v>
          </cell>
          <cell r="B210" t="str">
            <v>Trintas bananų, obuolių ir braškių kokteilis (augalinis)</v>
          </cell>
          <cell r="C210">
            <v>9.2000000000000011</v>
          </cell>
          <cell r="D210">
            <v>3.7</v>
          </cell>
          <cell r="E210">
            <v>180.4</v>
          </cell>
          <cell r="F210">
            <v>752.5</v>
          </cell>
          <cell r="G210">
            <v>1.8352949999999999</v>
          </cell>
        </row>
        <row r="211">
          <cell r="A211" t="str">
            <v>14G</v>
          </cell>
          <cell r="B211" t="str">
            <v>Trintas bananų, obuolių ir braškių kokteilis (augalinis)</v>
          </cell>
          <cell r="C211">
            <v>9.2000000000000011</v>
          </cell>
          <cell r="D211">
            <v>3.7</v>
          </cell>
          <cell r="E211">
            <v>180.4</v>
          </cell>
          <cell r="F211">
            <v>752.5</v>
          </cell>
          <cell r="G211">
            <v>1.8352949999999999</v>
          </cell>
        </row>
        <row r="212">
          <cell r="A212" t="str">
            <v>013A</v>
          </cell>
          <cell r="B212" t="str">
            <v>Traški vištiena (tausojantis)</v>
          </cell>
          <cell r="C212">
            <v>228.29000000000002</v>
          </cell>
          <cell r="D212">
            <v>68.364999999999995</v>
          </cell>
          <cell r="E212">
            <v>8.9909999999999997</v>
          </cell>
          <cell r="F212">
            <v>1565.4459999999999</v>
          </cell>
          <cell r="G212">
            <v>6.4941600000000008</v>
          </cell>
        </row>
        <row r="213">
          <cell r="A213" t="str">
            <v>019A</v>
          </cell>
          <cell r="B213" t="e">
            <v>#REF!</v>
          </cell>
          <cell r="C213" t="e">
            <v>#REF!</v>
          </cell>
          <cell r="D213" t="e">
            <v>#REF!</v>
          </cell>
          <cell r="E213" t="e">
            <v>#REF!</v>
          </cell>
          <cell r="F213" t="e">
            <v>#REF!</v>
          </cell>
          <cell r="G213" t="e">
            <v>#REF!</v>
          </cell>
        </row>
        <row r="214">
          <cell r="A214" t="str">
            <v>023A</v>
          </cell>
          <cell r="B214" t="e">
            <v>#REF!</v>
          </cell>
          <cell r="C214" t="e">
            <v>#REF!</v>
          </cell>
          <cell r="D214" t="e">
            <v>#REF!</v>
          </cell>
          <cell r="E214" t="e">
            <v>#REF!</v>
          </cell>
          <cell r="F214" t="e">
            <v>#REF!</v>
          </cell>
          <cell r="G214" t="e">
            <v>#REF!</v>
          </cell>
        </row>
        <row r="215">
          <cell r="A215" t="str">
            <v>033A</v>
          </cell>
          <cell r="B215" t="e">
            <v>#REF!</v>
          </cell>
          <cell r="C215" t="e">
            <v>#REF!</v>
          </cell>
          <cell r="D215" t="e">
            <v>#REF!</v>
          </cell>
          <cell r="E215" t="e">
            <v>#REF!</v>
          </cell>
          <cell r="F215" t="e">
            <v>#REF!</v>
          </cell>
          <cell r="G215" t="e">
            <v>#REF!</v>
          </cell>
        </row>
        <row r="216">
          <cell r="A216" t="str">
            <v>055A</v>
          </cell>
          <cell r="B216" t="e">
            <v>#REF!</v>
          </cell>
          <cell r="C216" t="e">
            <v>#REF!</v>
          </cell>
          <cell r="D216" t="e">
            <v>#REF!</v>
          </cell>
          <cell r="E216" t="e">
            <v>#REF!</v>
          </cell>
          <cell r="F216" t="e">
            <v>#REF!</v>
          </cell>
          <cell r="G216" t="e">
            <v>#REF!</v>
          </cell>
        </row>
        <row r="217">
          <cell r="A217" t="str">
            <v>08A</v>
          </cell>
          <cell r="B217" t="e">
            <v>#REF!</v>
          </cell>
          <cell r="C217" t="e">
            <v>#REF!</v>
          </cell>
          <cell r="D217" t="e">
            <v>#REF!</v>
          </cell>
          <cell r="E217" t="e">
            <v>#REF!</v>
          </cell>
          <cell r="F217" t="e">
            <v>#REF!</v>
          </cell>
          <cell r="G217" t="e">
            <v>#REF!</v>
          </cell>
        </row>
        <row r="218">
          <cell r="A218" t="str">
            <v>10A</v>
          </cell>
          <cell r="B218" t="str">
            <v>Virtų bulvių cepelinai su mėsa (kiaulienos kumpis)) (tausojantis)</v>
          </cell>
          <cell r="C218">
            <v>82.001499999999979</v>
          </cell>
          <cell r="D218">
            <v>48.627499999999998</v>
          </cell>
          <cell r="E218">
            <v>215.75500000000002</v>
          </cell>
          <cell r="F218">
            <v>1601.325</v>
          </cell>
          <cell r="G218">
            <v>2.9475107999999994</v>
          </cell>
        </row>
        <row r="219">
          <cell r="A219" t="str">
            <v>11A</v>
          </cell>
          <cell r="B219" t="str">
            <v>Plovas su kalakutiena (kalakutienos šlaunelių mėsa) (tausojantis)</v>
          </cell>
          <cell r="C219">
            <v>113.86557999999999</v>
          </cell>
          <cell r="D219">
            <v>73.098350000000011</v>
          </cell>
          <cell r="E219">
            <v>246.08419000000001</v>
          </cell>
          <cell r="F219">
            <v>2029.7502000000002</v>
          </cell>
          <cell r="G219">
            <v>3.3540569000000002</v>
          </cell>
        </row>
        <row r="220">
          <cell r="A220" t="str">
            <v>120A</v>
          </cell>
          <cell r="B220" t="str">
            <v>Kiaulienos kotletas (tausojantis)</v>
          </cell>
          <cell r="C220">
            <v>198.57999999999998</v>
          </cell>
          <cell r="D220">
            <v>94.52500000000002</v>
          </cell>
          <cell r="E220">
            <v>31.63</v>
          </cell>
          <cell r="F220">
            <v>1769.0000000000002</v>
          </cell>
          <cell r="G220">
            <v>5.2033690000000004</v>
          </cell>
        </row>
        <row r="221">
          <cell r="A221" t="str">
            <v>12A</v>
          </cell>
          <cell r="B221" t="str">
            <v xml:space="preserve"> Kiaulienos kumpio maltiniai (tausojantis)</v>
          </cell>
          <cell r="C221">
            <v>215.62549999999996</v>
          </cell>
          <cell r="D221">
            <v>93.103500000000011</v>
          </cell>
          <cell r="E221">
            <v>112.3425</v>
          </cell>
          <cell r="F221">
            <v>2138.86</v>
          </cell>
          <cell r="G221">
            <v>5.6856540000000013</v>
          </cell>
        </row>
        <row r="222">
          <cell r="A222" t="str">
            <v>130A</v>
          </cell>
          <cell r="B222" t="str">
            <v>Kepta viščiukų broilerių šlaunelių mėsa be odos (tausojantis)</v>
          </cell>
          <cell r="C222">
            <v>287.49257</v>
          </cell>
          <cell r="D222">
            <v>95.649230000000003</v>
          </cell>
          <cell r="E222">
            <v>5.7257100000000003</v>
          </cell>
          <cell r="F222">
            <v>2031.4268999999999</v>
          </cell>
          <cell r="G222">
            <v>8.3104999999999993</v>
          </cell>
        </row>
        <row r="223">
          <cell r="A223" t="str">
            <v>13A</v>
          </cell>
          <cell r="B223" t="str">
            <v>Vištienos filė kukuliai (tausojantis)</v>
          </cell>
          <cell r="C223">
            <v>244.5</v>
          </cell>
          <cell r="D223">
            <v>38.600000000000009</v>
          </cell>
          <cell r="E223">
            <v>40.110000000000007</v>
          </cell>
          <cell r="F223">
            <v>1475.6</v>
          </cell>
          <cell r="G223">
            <v>8.2177410000000002</v>
          </cell>
        </row>
        <row r="224">
          <cell r="A224" t="str">
            <v>14A</v>
          </cell>
          <cell r="B224" t="str">
            <v>Karališki balandėliai (kiaulienos kumpis, kopūstai) (tausojantis)</v>
          </cell>
          <cell r="C224">
            <v>161.96999999999997</v>
          </cell>
          <cell r="D224">
            <v>95.18</v>
          </cell>
          <cell r="E224">
            <v>74.650000000000006</v>
          </cell>
          <cell r="F224">
            <v>1780.8</v>
          </cell>
          <cell r="G224">
            <v>4.6375490000000008</v>
          </cell>
        </row>
        <row r="225">
          <cell r="A225" t="str">
            <v>15A</v>
          </cell>
          <cell r="B225" t="str">
            <v>Žuvies (jūros lydekos) apkepas (tausojantis)</v>
          </cell>
          <cell r="C225">
            <v>182.20930000000004</v>
          </cell>
          <cell r="D225">
            <v>67.477859999999993</v>
          </cell>
          <cell r="E225">
            <v>80.039410000000018</v>
          </cell>
          <cell r="F225">
            <v>1633.8433000000002</v>
          </cell>
          <cell r="G225">
            <v>6.7451270000000001</v>
          </cell>
        </row>
        <row r="226">
          <cell r="A226" t="str">
            <v>16A</v>
          </cell>
          <cell r="B226" t="str">
            <v>Kiaulienos (kumpio) guliašas (tausojantis)</v>
          </cell>
          <cell r="C226">
            <v>148.99289999999999</v>
          </cell>
          <cell r="D226">
            <v>72.757999999999996</v>
          </cell>
          <cell r="E226">
            <v>54.512899999999988</v>
          </cell>
          <cell r="F226">
            <v>1451.9580000000003</v>
          </cell>
          <cell r="G226">
            <v>4.2159500000000003</v>
          </cell>
        </row>
        <row r="227">
          <cell r="A227" t="str">
            <v>1A</v>
          </cell>
          <cell r="B227" t="str">
            <v>Kiaulienos kumpio ir grikių troškinys su morkomis ir pomidorais  (tausojantis)</v>
          </cell>
          <cell r="C227">
            <v>133.34264999999996</v>
          </cell>
          <cell r="D227">
            <v>50.720219999999991</v>
          </cell>
          <cell r="E227">
            <v>220.65075999999996</v>
          </cell>
          <cell r="F227">
            <v>1833.4389000000006</v>
          </cell>
          <cell r="G227">
            <v>3.8489839999999997</v>
          </cell>
        </row>
        <row r="228">
          <cell r="A228" t="str">
            <v>22A</v>
          </cell>
          <cell r="B228" t="str">
            <v>Lašiša su ryžiais ir daržovėmis (morkomis, svogūnais) (tausojantis)</v>
          </cell>
          <cell r="C228">
            <v>131.08938999999998</v>
          </cell>
          <cell r="D228">
            <v>113.10158</v>
          </cell>
          <cell r="E228">
            <v>158.46749</v>
          </cell>
          <cell r="F228">
            <v>2128.9442999999997</v>
          </cell>
          <cell r="G228">
            <v>13.027584599999999</v>
          </cell>
        </row>
        <row r="229">
          <cell r="A229" t="str">
            <v>24A</v>
          </cell>
          <cell r="B229" t="str">
            <v>Virti viso grūdo makaronai su maltos kiaulienos padažu (tausojantis)</v>
          </cell>
          <cell r="C229" t="e">
            <v>#N/A</v>
          </cell>
          <cell r="D229" t="e">
            <v>#N/A</v>
          </cell>
          <cell r="E229" t="e">
            <v>#N/A</v>
          </cell>
          <cell r="F229" t="e">
            <v>#N/A</v>
          </cell>
          <cell r="G229" t="e">
            <v>#REF!</v>
          </cell>
        </row>
        <row r="230">
          <cell r="A230" t="str">
            <v>25A</v>
          </cell>
          <cell r="B230" t="str">
            <v>Jautienos(kumpio)- kiaulienos (kumpio) maltinukai (tausojantis)</v>
          </cell>
          <cell r="C230">
            <v>205.21999999999997</v>
          </cell>
          <cell r="D230">
            <v>109.25500000000001</v>
          </cell>
          <cell r="E230">
            <v>58.17</v>
          </cell>
          <cell r="F230">
            <v>2024.4</v>
          </cell>
          <cell r="G230">
            <v>7.0332490000000005</v>
          </cell>
        </row>
        <row r="231">
          <cell r="A231" t="str">
            <v>26A</v>
          </cell>
          <cell r="B231" t="str">
            <v>Kiaulienos kumpis su troškintais kopūstais (tausojantis)</v>
          </cell>
          <cell r="C231">
            <v>101.19154999999999</v>
          </cell>
          <cell r="D231">
            <v>61.544090000000004</v>
          </cell>
          <cell r="E231">
            <v>43.529769999999999</v>
          </cell>
          <cell r="F231">
            <v>1117.3086000000001</v>
          </cell>
          <cell r="G231">
            <v>3.6942289999999995</v>
          </cell>
        </row>
        <row r="232">
          <cell r="A232" t="str">
            <v>2A</v>
          </cell>
          <cell r="B232" t="str">
            <v>Žuvies (jūros lydeka) maltinis (tausojantis)</v>
          </cell>
          <cell r="C232">
            <v>223.11</v>
          </cell>
          <cell r="D232">
            <v>58.160000000000004</v>
          </cell>
          <cell r="E232">
            <v>145.43799999999999</v>
          </cell>
          <cell r="F232">
            <v>1992.3400000000001</v>
          </cell>
          <cell r="G232">
            <v>7.7638590000000001</v>
          </cell>
        </row>
        <row r="233">
          <cell r="A233" t="str">
            <v>3A</v>
          </cell>
          <cell r="B233" t="str">
            <v>Netikras zuikis(kiaulienos kumpis)(tausojantis)</v>
          </cell>
          <cell r="C233">
            <v>195.3</v>
          </cell>
          <cell r="D233">
            <v>95.305000000000007</v>
          </cell>
          <cell r="E233">
            <v>55.580000000000005</v>
          </cell>
          <cell r="F233">
            <v>1853.7</v>
          </cell>
          <cell r="G233">
            <v>5.2545539999999997</v>
          </cell>
        </row>
        <row r="234">
          <cell r="A234" t="str">
            <v>4A</v>
          </cell>
          <cell r="B234" t="str">
            <v>Vištienos filė maltinukas (tausojantis)</v>
          </cell>
          <cell r="C234">
            <v>248.97000000000006</v>
          </cell>
          <cell r="D234">
            <v>47.639999999999993</v>
          </cell>
          <cell r="E234">
            <v>123.05</v>
          </cell>
          <cell r="F234">
            <v>1903.7</v>
          </cell>
          <cell r="G234">
            <v>8.2238609999999976</v>
          </cell>
        </row>
        <row r="235">
          <cell r="A235" t="str">
            <v>5A</v>
          </cell>
          <cell r="B235" t="str">
            <v>Bulvių plokštainis su vištiena (šlaunelių mėsa)</v>
          </cell>
          <cell r="C235">
            <v>93.406500000000008</v>
          </cell>
          <cell r="D235">
            <v>42.573500000000003</v>
          </cell>
          <cell r="E235">
            <v>204.55850000000001</v>
          </cell>
          <cell r="F235">
            <v>1556.5849999999998</v>
          </cell>
          <cell r="G235">
            <v>3.026751</v>
          </cell>
        </row>
        <row r="236">
          <cell r="A236" t="str">
            <v>6A</v>
          </cell>
          <cell r="B236" t="str">
            <v>Troškinta paukštiena (vištienos šlaunelių mėsa be odos) su morkomis, svogūnais ir paprikomis (tausojantis)</v>
          </cell>
          <cell r="C236">
            <v>205.98000000000002</v>
          </cell>
          <cell r="D236">
            <v>113.435</v>
          </cell>
          <cell r="E236">
            <v>39.119999999999997</v>
          </cell>
          <cell r="F236">
            <v>1977.4</v>
          </cell>
          <cell r="G236">
            <v>6.3985479999999999</v>
          </cell>
        </row>
        <row r="237">
          <cell r="A237" t="str">
            <v>7A</v>
          </cell>
          <cell r="B237" t="str">
            <v>Pupelių troškinys su kiaulienos kumpiu (tausojantis) (ankštinis patiekalas)</v>
          </cell>
          <cell r="C237">
            <v>130.20573000000002</v>
          </cell>
          <cell r="D237">
            <v>66.73890999999999</v>
          </cell>
          <cell r="E237">
            <v>141.995</v>
          </cell>
          <cell r="F237">
            <v>1555.9880999999998</v>
          </cell>
          <cell r="G237">
            <v>3.1694839999999997</v>
          </cell>
        </row>
        <row r="238">
          <cell r="A238" t="str">
            <v>8A</v>
          </cell>
          <cell r="B238" t="str">
            <v>Kapotos vištienos filė kepsniukai (tausojantis)</v>
          </cell>
          <cell r="C238">
            <v>234.66499999999999</v>
          </cell>
          <cell r="D238">
            <v>69.655000000000001</v>
          </cell>
          <cell r="E238">
            <v>107.44499999999999</v>
          </cell>
          <cell r="F238">
            <v>1981.5500000000002</v>
          </cell>
          <cell r="G238">
            <v>8.1781799999999993</v>
          </cell>
        </row>
        <row r="239">
          <cell r="A239" t="str">
            <v>9A</v>
          </cell>
          <cell r="B239" t="str">
            <v>Žuvies (jūros lydeka) kukuliai (tausojantis)</v>
          </cell>
          <cell r="C239">
            <v>199.93430000000001</v>
          </cell>
          <cell r="D239">
            <v>90.957860000000011</v>
          </cell>
          <cell r="E239">
            <v>131.06441000000001</v>
          </cell>
          <cell r="F239">
            <v>2111.6433000000002</v>
          </cell>
          <cell r="G239">
            <v>7.305426999999999</v>
          </cell>
        </row>
        <row r="240">
          <cell r="A240" t="str">
            <v>27A</v>
          </cell>
          <cell r="B240" t="str">
            <v>Kepta kalakutienos filė su prieskoninėmis žolelėmis (tausojantis)</v>
          </cell>
          <cell r="C240">
            <v>261.15364999999997</v>
          </cell>
          <cell r="D240">
            <v>64.501639999999995</v>
          </cell>
          <cell r="E240">
            <v>72.238330000000019</v>
          </cell>
          <cell r="F240">
            <v>1906.0099</v>
          </cell>
          <cell r="G240">
            <v>6.6509999999999998</v>
          </cell>
        </row>
        <row r="241">
          <cell r="A241" t="str">
            <v>28A</v>
          </cell>
          <cell r="B241" t="str">
            <v>Kapotos lašišos filė kepsniukai (tausojantis)</v>
          </cell>
          <cell r="C241">
            <v>202.27</v>
          </cell>
          <cell r="D241">
            <v>183.75000000000003</v>
          </cell>
          <cell r="E241">
            <v>104.57000000000001</v>
          </cell>
          <cell r="F241">
            <v>2864.7000000000003</v>
          </cell>
          <cell r="G241">
            <v>19.948840000000001</v>
          </cell>
        </row>
        <row r="242">
          <cell r="A242" t="str">
            <v>29A</v>
          </cell>
          <cell r="B242" t="str">
            <v>Troškinta jautiena (tausojantis)</v>
          </cell>
          <cell r="C242" t="e">
            <v>#N/A</v>
          </cell>
          <cell r="D242" t="e">
            <v>#N/A</v>
          </cell>
          <cell r="E242" t="e">
            <v>#N/A</v>
          </cell>
          <cell r="F242" t="e">
            <v>#N/A</v>
          </cell>
          <cell r="G242" t="e">
            <v>#N/A</v>
          </cell>
        </row>
        <row r="243">
          <cell r="A243" t="str">
            <v>30A</v>
          </cell>
          <cell r="B243" t="str">
            <v>Kiaulienos (kumpis)  ir cukinijų maltinukas  (tausojantis)</v>
          </cell>
          <cell r="C243">
            <v>168.38878</v>
          </cell>
          <cell r="D243">
            <v>79.233180000000004</v>
          </cell>
          <cell r="E243">
            <v>44.48369000000001</v>
          </cell>
          <cell r="F243">
            <v>1557.4458000000002</v>
          </cell>
          <cell r="G243">
            <v>4.48888</v>
          </cell>
        </row>
        <row r="244">
          <cell r="A244" t="str">
            <v>31A</v>
          </cell>
          <cell r="B244" t="str">
            <v>Konvekcinėje krosnelėje kepta jūros lydeka (tausojantis)</v>
          </cell>
          <cell r="C244">
            <v>196.69749999999999</v>
          </cell>
          <cell r="D244">
            <v>81.347499999999997</v>
          </cell>
          <cell r="E244">
            <v>37.587499999999999</v>
          </cell>
          <cell r="F244">
            <v>1662.7</v>
          </cell>
          <cell r="G244">
            <v>0.48830000000000007</v>
          </cell>
        </row>
        <row r="245">
          <cell r="A245" t="str">
            <v>32A</v>
          </cell>
          <cell r="B245" t="str">
            <v>Kiaulienos (kiaulienos nugarinė) kepsnys (tausojantis)</v>
          </cell>
          <cell r="C245">
            <v>228.41499999999999</v>
          </cell>
          <cell r="D245">
            <v>150.32300000000004</v>
          </cell>
          <cell r="E245">
            <v>60.277000000000001</v>
          </cell>
          <cell r="F245">
            <v>2496.049</v>
          </cell>
          <cell r="G245">
            <v>0.4926600000000001</v>
          </cell>
        </row>
        <row r="246">
          <cell r="A246" t="str">
            <v>33A</v>
          </cell>
          <cell r="B246" t="str">
            <v>Kepta viščiukų broilerių krūtinėlės filė  (tausojantis)</v>
          </cell>
          <cell r="C246">
            <v>284.52195999999998</v>
          </cell>
          <cell r="D246">
            <v>82.764989999999997</v>
          </cell>
          <cell r="E246">
            <v>72.273330000000016</v>
          </cell>
          <cell r="F246">
            <v>2159.8544000000002</v>
          </cell>
          <cell r="G246">
            <v>9.1762399999999982</v>
          </cell>
        </row>
        <row r="247">
          <cell r="A247" t="str">
            <v>34A</v>
          </cell>
          <cell r="B247" t="str">
            <v>Bulviniai blynai</v>
          </cell>
          <cell r="C247" t="e">
            <v>#N/A</v>
          </cell>
          <cell r="D247" t="e">
            <v>#N/A</v>
          </cell>
          <cell r="E247" t="e">
            <v>#N/A</v>
          </cell>
          <cell r="F247" t="e">
            <v>#N/A</v>
          </cell>
          <cell r="G247" t="e">
            <v>#N/A</v>
          </cell>
        </row>
        <row r="248">
          <cell r="A248" t="str">
            <v>35A</v>
          </cell>
          <cell r="B248" t="str">
            <v>Grietinėlėje 35% troškinta kalakutienos filė su morkomis (tausojantis)</v>
          </cell>
          <cell r="C248">
            <v>180.58605</v>
          </cell>
          <cell r="D248">
            <v>152.98481999999998</v>
          </cell>
          <cell r="E248">
            <v>47.918189999999996</v>
          </cell>
          <cell r="F248">
            <v>2268.3797</v>
          </cell>
          <cell r="G248">
            <v>6.2753010000000007</v>
          </cell>
        </row>
        <row r="249">
          <cell r="A249" t="str">
            <v>36A</v>
          </cell>
          <cell r="B249" t="str">
            <v>Kepta lašišos filė su prieskoninėmis žolelėmis (tausojantis)</v>
          </cell>
          <cell r="C249">
            <v>217.33256</v>
          </cell>
          <cell r="D249">
            <v>168.46168000000003</v>
          </cell>
          <cell r="E249">
            <v>1.5968800000000001</v>
          </cell>
          <cell r="F249">
            <v>2386.7818000000002</v>
          </cell>
          <cell r="G249">
            <v>23.233210000000003</v>
          </cell>
        </row>
        <row r="250">
          <cell r="A250" t="str">
            <v>37A</v>
          </cell>
          <cell r="B250" t="str">
            <v>Kalakutienos (šlaunelių mėsa be odos)) maltinukas praturtintas kviečių sėlenomis (tausojantis)</v>
          </cell>
          <cell r="C250">
            <v>212.43363000000002</v>
          </cell>
          <cell r="D250">
            <v>68.121800000000007</v>
          </cell>
          <cell r="E250">
            <v>66.090579999999989</v>
          </cell>
          <cell r="F250">
            <v>1550.6925000000003</v>
          </cell>
          <cell r="G250">
            <v>5.9276599999999995</v>
          </cell>
        </row>
        <row r="251">
          <cell r="A251" t="str">
            <v>38A</v>
          </cell>
          <cell r="B251" t="str">
            <v>Žuvies (jūros lydekos) apkepas (tausojantis)</v>
          </cell>
          <cell r="C251">
            <v>182.20930000000004</v>
          </cell>
          <cell r="D251">
            <v>67.477859999999993</v>
          </cell>
          <cell r="E251">
            <v>80.039410000000018</v>
          </cell>
          <cell r="F251">
            <v>1633.8433000000002</v>
          </cell>
          <cell r="G251">
            <v>6.7451270000000001</v>
          </cell>
        </row>
        <row r="252">
          <cell r="A252" t="str">
            <v>39A</v>
          </cell>
          <cell r="B252" t="str">
            <v>Bulvių plokštainis su vištiena (šlaunelių mėsa)</v>
          </cell>
          <cell r="C252">
            <v>39.966500000000011</v>
          </cell>
          <cell r="D252">
            <v>31.078499999999998</v>
          </cell>
          <cell r="E252">
            <v>268.77349999999996</v>
          </cell>
          <cell r="F252">
            <v>1496.4349999999999</v>
          </cell>
          <cell r="G252">
            <v>1.44675</v>
          </cell>
        </row>
        <row r="253">
          <cell r="A253" t="str">
            <v>40A</v>
          </cell>
          <cell r="B253" t="str">
            <v>Bulvių plokštainis su vištiena (šlaunelių mėsa)</v>
          </cell>
          <cell r="C253">
            <v>82.006500000000003</v>
          </cell>
          <cell r="D253">
            <v>86.973500000000001</v>
          </cell>
          <cell r="E253">
            <v>204.2585</v>
          </cell>
          <cell r="F253">
            <v>1910.5849999999998</v>
          </cell>
          <cell r="G253">
            <v>1.4967509999999999</v>
          </cell>
        </row>
        <row r="254">
          <cell r="A254" t="str">
            <v>41A</v>
          </cell>
          <cell r="B254" t="str">
            <v>Plovas su kiauliena (kiaulienos kumpis) (tausojantis)</v>
          </cell>
          <cell r="C254">
            <v>111.52892999999999</v>
          </cell>
          <cell r="D254">
            <v>65.184930000000008</v>
          </cell>
          <cell r="E254">
            <v>244.67419999999998</v>
          </cell>
          <cell r="F254">
            <v>1950.2495000000001</v>
          </cell>
          <cell r="G254">
            <v>3.0327568999999994</v>
          </cell>
        </row>
        <row r="255">
          <cell r="A255" t="str">
            <v>42A</v>
          </cell>
          <cell r="B255" t="str">
            <v>Lietiniai su mėsa</v>
          </cell>
          <cell r="C255">
            <v>106.33053000000001</v>
          </cell>
          <cell r="D255">
            <v>58.654569999999993</v>
          </cell>
          <cell r="E255">
            <v>179.32342999999997</v>
          </cell>
          <cell r="F255">
            <v>1651.1850000000002</v>
          </cell>
          <cell r="G255">
            <v>2.4534414000000004</v>
          </cell>
        </row>
        <row r="256">
          <cell r="A256" t="str">
            <v>43A</v>
          </cell>
          <cell r="B256" t="str">
            <v>Grietinėlėje 35% troškinta triušiena su morkomis (tausojantis)</v>
          </cell>
          <cell r="C256">
            <v>159.41018000000003</v>
          </cell>
          <cell r="D256">
            <v>103.12633</v>
          </cell>
          <cell r="E256">
            <v>39.439190000000004</v>
          </cell>
          <cell r="F256">
            <v>1700.5626000000002</v>
          </cell>
          <cell r="G256">
            <v>0.780111</v>
          </cell>
        </row>
        <row r="257">
          <cell r="A257" t="str">
            <v>44A</v>
          </cell>
          <cell r="B257" t="str">
            <v>Troškinti žuvies (jūros lydeka) kukuliai su daržovių padažu (tausojantis)</v>
          </cell>
          <cell r="C257">
            <v>206.52429999999998</v>
          </cell>
          <cell r="D257">
            <v>121.61786000000001</v>
          </cell>
          <cell r="E257">
            <v>178.44441</v>
          </cell>
          <cell r="F257">
            <v>2609.9933000000001</v>
          </cell>
          <cell r="G257">
            <v>7.7611709999999983</v>
          </cell>
        </row>
        <row r="258">
          <cell r="A258" t="str">
            <v>45A</v>
          </cell>
          <cell r="B258" t="str">
            <v>Pomidorų padažas</v>
          </cell>
          <cell r="C258">
            <v>39</v>
          </cell>
          <cell r="D258">
            <v>5</v>
          </cell>
          <cell r="E258">
            <v>237</v>
          </cell>
          <cell r="F258">
            <v>1100</v>
          </cell>
          <cell r="G258">
            <v>0</v>
          </cell>
        </row>
        <row r="259">
          <cell r="A259" t="str">
            <v>46A</v>
          </cell>
          <cell r="B259" t="str">
            <v>Konvekcinėje krosnelėje keptos saldžiosios bulvės (batatai) (augalinis, tausojantis)</v>
          </cell>
          <cell r="C259">
            <v>16.05</v>
          </cell>
          <cell r="D259">
            <v>50.9</v>
          </cell>
          <cell r="E259">
            <v>201.05</v>
          </cell>
          <cell r="F259">
            <v>1302</v>
          </cell>
          <cell r="G259">
            <v>0.29549999999999998</v>
          </cell>
        </row>
        <row r="260">
          <cell r="A260" t="str">
            <v>47A</v>
          </cell>
          <cell r="B260" t="str">
            <v>Virti makaronai su vištiena ir daržovėmis (tausojantis)</v>
          </cell>
          <cell r="C260">
            <v>76.084999999999994</v>
          </cell>
          <cell r="D260">
            <v>31.745000000000001</v>
          </cell>
          <cell r="E260">
            <v>180.51499999999996</v>
          </cell>
          <cell r="F260">
            <v>1303.55</v>
          </cell>
          <cell r="G260">
            <v>3.0499099999999997</v>
          </cell>
        </row>
        <row r="261">
          <cell r="A261" t="str">
            <v>48A</v>
          </cell>
          <cell r="B261" t="str">
            <v>Užkepti  kotletai (kiaulienos kumpis) (tausojantis)</v>
          </cell>
          <cell r="C261">
            <v>195.28699999999998</v>
          </cell>
          <cell r="D261">
            <v>163.84250000000003</v>
          </cell>
          <cell r="E261">
            <v>49.464000000000006</v>
          </cell>
          <cell r="F261">
            <v>2447.8650000000007</v>
          </cell>
          <cell r="G261">
            <v>6.3809494000000004</v>
          </cell>
        </row>
        <row r="262">
          <cell r="A262" t="str">
            <v>49A</v>
          </cell>
          <cell r="B262" t="str">
            <v>Trinta porų sriuba (augalinis) (tausojantis)</v>
          </cell>
          <cell r="C262">
            <v>12.78</v>
          </cell>
          <cell r="D262">
            <v>46.34</v>
          </cell>
          <cell r="E262">
            <v>70.004999999999995</v>
          </cell>
          <cell r="F262">
            <v>703.86500000000001</v>
          </cell>
          <cell r="G262">
            <v>1.4620000000000002</v>
          </cell>
        </row>
        <row r="263">
          <cell r="A263" t="str">
            <v>50A</v>
          </cell>
          <cell r="B263" t="str">
            <v>Virti viso grūdo makaronai su maltos kiaulienos padažu (tausojantis)</v>
          </cell>
          <cell r="C263" t="e">
            <v>#N/A</v>
          </cell>
          <cell r="D263" t="e">
            <v>#N/A</v>
          </cell>
          <cell r="E263" t="e">
            <v>#N/A</v>
          </cell>
          <cell r="F263" t="e">
            <v>#N/A</v>
          </cell>
          <cell r="G263" t="e">
            <v>#N/A</v>
          </cell>
        </row>
        <row r="264">
          <cell r="A264" t="str">
            <v>51A</v>
          </cell>
          <cell r="B264" t="str">
            <v>Virtų bulvių blyneliai su vištiena (kumpelių mėsa)</v>
          </cell>
          <cell r="C264">
            <v>87.202300000000008</v>
          </cell>
          <cell r="D264">
            <v>67.307699999999997</v>
          </cell>
          <cell r="E264">
            <v>177.07389999999998</v>
          </cell>
          <cell r="F264">
            <v>1641.231</v>
          </cell>
          <cell r="G264">
            <v>0.40595999999999999</v>
          </cell>
        </row>
        <row r="265">
          <cell r="A265" t="str">
            <v>52A</v>
          </cell>
          <cell r="B265" t="str">
            <v>Lietiniai su vištiena (kumpelių mėsa)</v>
          </cell>
          <cell r="C265">
            <v>110.33817000000002</v>
          </cell>
          <cell r="D265">
            <v>50.639289999999988</v>
          </cell>
          <cell r="E265">
            <v>180.32533999999998</v>
          </cell>
          <cell r="F265">
            <v>1597.7498000000001</v>
          </cell>
          <cell r="G265">
            <v>2.4534414000000004</v>
          </cell>
        </row>
        <row r="266">
          <cell r="A266" t="str">
            <v>53A</v>
          </cell>
          <cell r="B266" t="str">
            <v>Balandėliai su mėsa (kiaulienos kumpis) (tausojantis)</v>
          </cell>
          <cell r="C266">
            <v>90.68262</v>
          </cell>
          <cell r="D266">
            <v>48.429699999999997</v>
          </cell>
          <cell r="E266">
            <v>75.32132</v>
          </cell>
          <cell r="F266">
            <v>1048.6722</v>
          </cell>
          <cell r="G266">
            <v>2.8266239999999994</v>
          </cell>
        </row>
        <row r="267">
          <cell r="A267" t="str">
            <v>54A</v>
          </cell>
          <cell r="B267" t="str">
            <v>Kiaulienos (išpjovos) kasneliai (tausojantis)</v>
          </cell>
          <cell r="C267">
            <v>274.16099999999994</v>
          </cell>
          <cell r="D267">
            <v>110.99699999999999</v>
          </cell>
          <cell r="E267">
            <v>29.650000000000002</v>
          </cell>
          <cell r="F267">
            <v>2189.4700000000003</v>
          </cell>
          <cell r="G267">
            <v>8.1375200000000003</v>
          </cell>
        </row>
        <row r="268">
          <cell r="A268" t="str">
            <v>55A</v>
          </cell>
          <cell r="B268" t="str">
            <v xml:space="preserve"> Troškinti kopūstai su dešrelėmis (tausojantis)</v>
          </cell>
          <cell r="C268">
            <v>55.112179999999995</v>
          </cell>
          <cell r="D268">
            <v>95.84429999999999</v>
          </cell>
          <cell r="E268">
            <v>87.029770000000013</v>
          </cell>
          <cell r="F268">
            <v>1369.7797</v>
          </cell>
          <cell r="G268">
            <v>4.2347290000000006</v>
          </cell>
        </row>
        <row r="269">
          <cell r="A269" t="str">
            <v>56A</v>
          </cell>
          <cell r="B269" t="str">
            <v>Traški vištiena (tausojantis)</v>
          </cell>
          <cell r="C269">
            <v>228.29000000000002</v>
          </cell>
          <cell r="D269">
            <v>68.364999999999995</v>
          </cell>
          <cell r="E269">
            <v>8.9909999999999997</v>
          </cell>
          <cell r="F269">
            <v>1565.4459999999999</v>
          </cell>
          <cell r="G269">
            <v>6.4941600000000008</v>
          </cell>
        </row>
        <row r="270">
          <cell r="A270" t="str">
            <v>57A</v>
          </cell>
          <cell r="B270" t="str">
            <v>Virtos dešrelės (tausojantis)</v>
          </cell>
          <cell r="C270">
            <v>118.56</v>
          </cell>
          <cell r="D270">
            <v>196.55999999999997</v>
          </cell>
          <cell r="E270">
            <v>40.56</v>
          </cell>
          <cell r="F270">
            <v>2402.4</v>
          </cell>
          <cell r="G270">
            <v>7.9574999999999996</v>
          </cell>
        </row>
        <row r="271">
          <cell r="A271" t="str">
            <v>58A</v>
          </cell>
          <cell r="B271" t="str">
            <v>Virtų bulvių-mėsos apkepas (tausojantis)</v>
          </cell>
          <cell r="C271">
            <v>78.178999999999988</v>
          </cell>
          <cell r="D271">
            <v>32.840999999999994</v>
          </cell>
          <cell r="E271">
            <v>219.32899999999998</v>
          </cell>
          <cell r="F271">
            <v>1466.1000000000001</v>
          </cell>
          <cell r="G271">
            <v>1.5776600000000001</v>
          </cell>
        </row>
        <row r="272">
          <cell r="A272" t="str">
            <v>011Pr</v>
          </cell>
          <cell r="B272" t="e">
            <v>#REF!</v>
          </cell>
          <cell r="C272" t="e">
            <v>#REF!</v>
          </cell>
          <cell r="D272" t="e">
            <v>#REF!</v>
          </cell>
          <cell r="E272" t="e">
            <v>#REF!</v>
          </cell>
          <cell r="F272" t="e">
            <v>#REF!</v>
          </cell>
          <cell r="G272" t="e">
            <v>#REF!</v>
          </cell>
        </row>
        <row r="273">
          <cell r="A273" t="str">
            <v>013Pr</v>
          </cell>
          <cell r="B273" t="e">
            <v>#REF!</v>
          </cell>
          <cell r="C273" t="e">
            <v>#REF!</v>
          </cell>
          <cell r="D273" t="e">
            <v>#REF!</v>
          </cell>
          <cell r="E273" t="e">
            <v>#REF!</v>
          </cell>
          <cell r="F273" t="e">
            <v>#REF!</v>
          </cell>
          <cell r="G273" t="e">
            <v>#REF!</v>
          </cell>
        </row>
        <row r="274">
          <cell r="A274" t="str">
            <v>014Pr</v>
          </cell>
          <cell r="B274" t="e">
            <v>#REF!</v>
          </cell>
          <cell r="C274" t="e">
            <v>#REF!</v>
          </cell>
          <cell r="D274" t="e">
            <v>#REF!</v>
          </cell>
          <cell r="E274" t="e">
            <v>#REF!</v>
          </cell>
          <cell r="F274" t="e">
            <v>#REF!</v>
          </cell>
          <cell r="G274" t="e">
            <v>#REF!</v>
          </cell>
        </row>
        <row r="275">
          <cell r="A275" t="str">
            <v>015Pr</v>
          </cell>
          <cell r="B275" t="e">
            <v>#REF!</v>
          </cell>
          <cell r="C275" t="e">
            <v>#REF!</v>
          </cell>
          <cell r="D275" t="e">
            <v>#REF!</v>
          </cell>
          <cell r="E275" t="e">
            <v>#REF!</v>
          </cell>
          <cell r="F275" t="e">
            <v>#REF!</v>
          </cell>
          <cell r="G275" t="e">
            <v>#REF!</v>
          </cell>
        </row>
        <row r="276">
          <cell r="A276" t="str">
            <v>017Pr</v>
          </cell>
          <cell r="B276" t="e">
            <v>#REF!</v>
          </cell>
          <cell r="C276" t="e">
            <v>#REF!</v>
          </cell>
          <cell r="D276" t="e">
            <v>#REF!</v>
          </cell>
          <cell r="E276" t="e">
            <v>#REF!</v>
          </cell>
          <cell r="F276" t="e">
            <v>#REF!</v>
          </cell>
          <cell r="G276" t="e">
            <v>#REF!</v>
          </cell>
        </row>
        <row r="277">
          <cell r="A277" t="str">
            <v>018Pr</v>
          </cell>
          <cell r="B277" t="str">
            <v>Natūralus 2.5% jogurtas</v>
          </cell>
          <cell r="C277">
            <v>44.000000000000007</v>
          </cell>
          <cell r="D277">
            <v>39</v>
          </cell>
          <cell r="E277">
            <v>47</v>
          </cell>
          <cell r="F277">
            <v>720</v>
          </cell>
          <cell r="G277">
            <v>4</v>
          </cell>
        </row>
        <row r="278">
          <cell r="A278" t="str">
            <v>021Pr</v>
          </cell>
          <cell r="B278" t="str">
            <v>Konservuoti kukurūzai</v>
          </cell>
          <cell r="C278">
            <v>28.999999999999996</v>
          </cell>
          <cell r="D278">
            <v>6</v>
          </cell>
          <cell r="E278">
            <v>220</v>
          </cell>
          <cell r="F278">
            <v>1030</v>
          </cell>
          <cell r="G278">
            <v>6.7272660000000002</v>
          </cell>
        </row>
        <row r="279">
          <cell r="A279" t="str">
            <v>034Pr</v>
          </cell>
          <cell r="B279" t="e">
            <v>#REF!</v>
          </cell>
          <cell r="C279" t="e">
            <v>#REF!</v>
          </cell>
          <cell r="D279" t="e">
            <v>#REF!</v>
          </cell>
          <cell r="E279" t="e">
            <v>#REF!</v>
          </cell>
          <cell r="F279" t="e">
            <v>#REF!</v>
          </cell>
          <cell r="G279" t="e">
            <v>#REF!</v>
          </cell>
        </row>
        <row r="280">
          <cell r="A280" t="str">
            <v>05Pr</v>
          </cell>
          <cell r="B280" t="str">
            <v>Majonezas</v>
          </cell>
          <cell r="C280">
            <v>4</v>
          </cell>
          <cell r="D280">
            <v>350</v>
          </cell>
          <cell r="E280">
            <v>57</v>
          </cell>
          <cell r="F280">
            <v>3380</v>
          </cell>
          <cell r="G280">
            <v>4.3499999999999996</v>
          </cell>
        </row>
        <row r="281">
          <cell r="A281" t="str">
            <v>10Pr</v>
          </cell>
          <cell r="B281" t="str">
            <v>Varškės sūris 13%</v>
          </cell>
          <cell r="C281">
            <v>201</v>
          </cell>
          <cell r="D281">
            <v>130</v>
          </cell>
          <cell r="E281">
            <v>36.000000000000007</v>
          </cell>
          <cell r="F281">
            <v>2130</v>
          </cell>
          <cell r="G281">
            <v>6.5</v>
          </cell>
        </row>
        <row r="282">
          <cell r="A282" t="str">
            <v>11Pr</v>
          </cell>
          <cell r="B282" t="str">
            <v>Geriamasis jogurtas 2.4%</v>
          </cell>
          <cell r="C282">
            <v>55</v>
          </cell>
          <cell r="D282">
            <v>24</v>
          </cell>
          <cell r="E282">
            <v>81</v>
          </cell>
          <cell r="F282">
            <v>760</v>
          </cell>
          <cell r="G282">
            <v>3</v>
          </cell>
        </row>
        <row r="283">
          <cell r="A283" t="str">
            <v>12Pr</v>
          </cell>
          <cell r="B283" t="str">
            <v xml:space="preserve">Varškės sūris 22 % </v>
          </cell>
          <cell r="C283">
            <v>182</v>
          </cell>
          <cell r="D283">
            <v>220</v>
          </cell>
          <cell r="E283">
            <v>38</v>
          </cell>
          <cell r="F283">
            <v>2870</v>
          </cell>
          <cell r="G283">
            <v>6.62</v>
          </cell>
        </row>
        <row r="284">
          <cell r="A284" t="str">
            <v>13Pr</v>
          </cell>
          <cell r="B284" t="str">
            <v>Bananai</v>
          </cell>
          <cell r="C284">
            <v>12</v>
          </cell>
          <cell r="D284">
            <v>3</v>
          </cell>
          <cell r="E284">
            <v>231</v>
          </cell>
          <cell r="F284">
            <v>970</v>
          </cell>
          <cell r="G284">
            <v>2.4999900000000004</v>
          </cell>
        </row>
        <row r="285">
          <cell r="A285" t="str">
            <v>14Pr</v>
          </cell>
          <cell r="B285" t="str">
            <v>Balta duona</v>
          </cell>
          <cell r="C285">
            <v>53</v>
          </cell>
          <cell r="D285">
            <v>8</v>
          </cell>
          <cell r="E285">
            <v>542</v>
          </cell>
          <cell r="F285">
            <v>2310</v>
          </cell>
          <cell r="G285">
            <v>1.38</v>
          </cell>
        </row>
        <row r="286">
          <cell r="A286" t="str">
            <v>15Pr</v>
          </cell>
          <cell r="B286" t="str">
            <v>Kukurūzų  trapučiai</v>
          </cell>
          <cell r="C286">
            <v>55</v>
          </cell>
          <cell r="D286">
            <v>91</v>
          </cell>
          <cell r="E286">
            <v>729.00000000000011</v>
          </cell>
          <cell r="F286">
            <v>3660</v>
          </cell>
          <cell r="G286">
            <v>7</v>
          </cell>
        </row>
        <row r="287">
          <cell r="A287" t="str">
            <v>16Pr</v>
          </cell>
          <cell r="B287" t="str">
            <v>Kviečių trapučiai</v>
          </cell>
          <cell r="C287">
            <v>111.99999999999999</v>
          </cell>
          <cell r="D287">
            <v>17</v>
          </cell>
          <cell r="E287">
            <v>750</v>
          </cell>
          <cell r="F287">
            <v>3420</v>
          </cell>
          <cell r="G287">
            <v>7</v>
          </cell>
        </row>
        <row r="288">
          <cell r="A288" t="str">
            <v>17Pr</v>
          </cell>
          <cell r="B288" t="str">
            <v>Plėšomos sūrio lazdelės 40%</v>
          </cell>
          <cell r="C288">
            <v>270</v>
          </cell>
          <cell r="D288">
            <v>210</v>
          </cell>
          <cell r="E288">
            <v>16</v>
          </cell>
          <cell r="F288">
            <v>3020</v>
          </cell>
          <cell r="G288">
            <v>10.5</v>
          </cell>
        </row>
        <row r="289">
          <cell r="A289" t="str">
            <v>18Pr</v>
          </cell>
          <cell r="B289" t="str">
            <v>Grietinė 15 %</v>
          </cell>
          <cell r="C289">
            <v>42</v>
          </cell>
          <cell r="D289">
            <v>150</v>
          </cell>
          <cell r="E289">
            <v>30</v>
          </cell>
          <cell r="F289">
            <v>1650</v>
          </cell>
          <cell r="G289">
            <v>2.5000000000000001E-3</v>
          </cell>
        </row>
        <row r="290">
          <cell r="A290" t="str">
            <v>19Pr</v>
          </cell>
          <cell r="B290" t="str">
            <v>Šalto spaudimo nerafinuotas alyvuogių aliejus</v>
          </cell>
          <cell r="C290">
            <v>1</v>
          </cell>
          <cell r="D290">
            <v>995</v>
          </cell>
          <cell r="E290">
            <v>2</v>
          </cell>
          <cell r="F290">
            <v>8830</v>
          </cell>
          <cell r="G290">
            <v>0</v>
          </cell>
        </row>
        <row r="291">
          <cell r="A291" t="str">
            <v>1Pr</v>
          </cell>
          <cell r="B291" t="str">
            <v>Sviestas 82%</v>
          </cell>
          <cell r="C291">
            <v>5</v>
          </cell>
          <cell r="D291">
            <v>820</v>
          </cell>
          <cell r="E291">
            <v>8</v>
          </cell>
          <cell r="F291">
            <v>7430</v>
          </cell>
          <cell r="G291">
            <v>8.41</v>
          </cell>
        </row>
        <row r="292">
          <cell r="A292" t="str">
            <v>20Pr</v>
          </cell>
          <cell r="B292" t="str">
            <v>Konservuoti kukurūzai</v>
          </cell>
          <cell r="C292">
            <v>28.999999999999996</v>
          </cell>
          <cell r="D292">
            <v>6</v>
          </cell>
          <cell r="E292">
            <v>220</v>
          </cell>
          <cell r="F292">
            <v>1030</v>
          </cell>
          <cell r="G292">
            <v>4.404776</v>
          </cell>
        </row>
        <row r="293">
          <cell r="A293" t="str">
            <v>21Pr</v>
          </cell>
          <cell r="B293" t="str">
            <v>Ryžių trapučiai</v>
          </cell>
          <cell r="C293">
            <v>11.000000000000002</v>
          </cell>
          <cell r="D293">
            <v>71</v>
          </cell>
          <cell r="E293">
            <v>790</v>
          </cell>
          <cell r="F293">
            <v>3650</v>
          </cell>
          <cell r="G293">
            <v>7</v>
          </cell>
        </row>
        <row r="294">
          <cell r="A294" t="str">
            <v>22Pr</v>
          </cell>
          <cell r="B294" t="str">
            <v>Migdolų drožlės</v>
          </cell>
          <cell r="C294">
            <v>200</v>
          </cell>
          <cell r="D294">
            <v>520</v>
          </cell>
          <cell r="E294">
            <v>205</v>
          </cell>
          <cell r="F294">
            <v>5800</v>
          </cell>
          <cell r="G294">
            <v>0</v>
          </cell>
        </row>
        <row r="295">
          <cell r="A295" t="str">
            <v>23Pr</v>
          </cell>
          <cell r="B295" t="str">
            <v>Apelsinai</v>
          </cell>
          <cell r="C295">
            <v>8</v>
          </cell>
          <cell r="D295">
            <v>2</v>
          </cell>
          <cell r="E295">
            <v>110</v>
          </cell>
          <cell r="F295">
            <v>430</v>
          </cell>
          <cell r="G295">
            <v>2.537318</v>
          </cell>
        </row>
        <row r="296">
          <cell r="A296" t="str">
            <v>24Pr</v>
          </cell>
          <cell r="B296" t="str">
            <v>Varškytė "Miau"</v>
          </cell>
          <cell r="C296">
            <v>100.99999999999999</v>
          </cell>
          <cell r="D296">
            <v>60</v>
          </cell>
          <cell r="E296">
            <v>146</v>
          </cell>
          <cell r="F296">
            <v>1550</v>
          </cell>
          <cell r="G296">
            <v>0</v>
          </cell>
        </row>
        <row r="297">
          <cell r="A297" t="str">
            <v>25Pr</v>
          </cell>
          <cell r="B297" t="str">
            <v>Saulėgrąžos</v>
          </cell>
          <cell r="C297">
            <v>225</v>
          </cell>
          <cell r="D297">
            <v>490</v>
          </cell>
          <cell r="E297">
            <v>215</v>
          </cell>
          <cell r="F297">
            <v>6110</v>
          </cell>
          <cell r="G297">
            <v>2.1</v>
          </cell>
        </row>
        <row r="298">
          <cell r="A298" t="str">
            <v>26Pr</v>
          </cell>
          <cell r="B298" t="str">
            <v>Grūdėta varškė 7%</v>
          </cell>
          <cell r="C298">
            <v>120</v>
          </cell>
          <cell r="D298">
            <v>70</v>
          </cell>
          <cell r="E298">
            <v>27.000000000000004</v>
          </cell>
          <cell r="F298">
            <v>1190</v>
          </cell>
          <cell r="G298">
            <v>0</v>
          </cell>
        </row>
        <row r="299">
          <cell r="A299" t="str">
            <v>27Pr</v>
          </cell>
          <cell r="B299" t="str">
            <v>Mocarela sūris 45% su pomidorais</v>
          </cell>
          <cell r="C299">
            <v>103.93999999999998</v>
          </cell>
          <cell r="D299">
            <v>160.59</v>
          </cell>
          <cell r="E299">
            <v>24.34</v>
          </cell>
          <cell r="F299">
            <v>1885.2</v>
          </cell>
          <cell r="G299">
            <v>1.0612159999999999</v>
          </cell>
        </row>
        <row r="300">
          <cell r="A300" t="str">
            <v>28Pr</v>
          </cell>
          <cell r="B300" t="str">
            <v>Kietasis sūris</v>
          </cell>
          <cell r="C300">
            <v>415</v>
          </cell>
          <cell r="D300">
            <v>320</v>
          </cell>
          <cell r="E300">
            <v>1</v>
          </cell>
          <cell r="F300">
            <v>4540</v>
          </cell>
          <cell r="G300">
            <v>0</v>
          </cell>
        </row>
        <row r="301">
          <cell r="A301" t="str">
            <v>29Pr</v>
          </cell>
          <cell r="B301" t="str">
            <v>Fermentinis sūris 45%</v>
          </cell>
          <cell r="C301">
            <v>12</v>
          </cell>
          <cell r="D301">
            <v>325</v>
          </cell>
          <cell r="E301">
            <v>85</v>
          </cell>
          <cell r="F301">
            <v>3340</v>
          </cell>
          <cell r="G301">
            <v>4.774</v>
          </cell>
        </row>
        <row r="302">
          <cell r="A302" t="str">
            <v>2Pr</v>
          </cell>
          <cell r="B302" t="str">
            <v>Vaisiai</v>
          </cell>
          <cell r="C302">
            <v>4</v>
          </cell>
          <cell r="D302">
            <v>4</v>
          </cell>
          <cell r="E302">
            <v>130</v>
          </cell>
          <cell r="F302">
            <v>530</v>
          </cell>
          <cell r="G302">
            <v>1.5</v>
          </cell>
        </row>
        <row r="303">
          <cell r="A303" t="str">
            <v>31Pr</v>
          </cell>
          <cell r="B303" t="str">
            <v>Tepamas lydytas sūrelis, natūralus</v>
          </cell>
          <cell r="C303">
            <v>94</v>
          </cell>
          <cell r="D303">
            <v>220</v>
          </cell>
          <cell r="E303">
            <v>47</v>
          </cell>
          <cell r="F303">
            <v>3170</v>
          </cell>
          <cell r="G303">
            <v>5.53</v>
          </cell>
        </row>
        <row r="304">
          <cell r="A304" t="str">
            <v>3Pr</v>
          </cell>
          <cell r="B304" t="str">
            <v>Razinos</v>
          </cell>
          <cell r="C304">
            <v>27.000000000000004</v>
          </cell>
          <cell r="D304">
            <v>6</v>
          </cell>
          <cell r="E304">
            <v>713</v>
          </cell>
          <cell r="F304">
            <v>2800</v>
          </cell>
          <cell r="G304">
            <v>4.8499999999999996</v>
          </cell>
        </row>
        <row r="305">
          <cell r="A305" t="str">
            <v>4Pr</v>
          </cell>
          <cell r="B305" t="str">
            <v>Džiovinti vaisiai</v>
          </cell>
          <cell r="C305">
            <v>36.000000000000007</v>
          </cell>
          <cell r="D305">
            <v>12</v>
          </cell>
          <cell r="E305">
            <v>780</v>
          </cell>
          <cell r="F305">
            <v>2680</v>
          </cell>
          <cell r="G305">
            <v>5.6</v>
          </cell>
        </row>
        <row r="306">
          <cell r="A306" t="str">
            <v>5Pr</v>
          </cell>
          <cell r="B306" t="str">
            <v>Trintos šaldytos uogos</v>
          </cell>
          <cell r="C306">
            <v>11.64</v>
          </cell>
          <cell r="D306">
            <v>5.82</v>
          </cell>
          <cell r="E306">
            <v>169.07</v>
          </cell>
          <cell r="F306">
            <v>546.35</v>
          </cell>
          <cell r="G306">
            <v>4.1340000000000003</v>
          </cell>
        </row>
        <row r="307">
          <cell r="A307" t="str">
            <v>6Pr</v>
          </cell>
          <cell r="B307" t="str">
            <v>Grietinė 30%</v>
          </cell>
          <cell r="C307">
            <v>24</v>
          </cell>
          <cell r="D307">
            <v>300</v>
          </cell>
          <cell r="E307">
            <v>31</v>
          </cell>
          <cell r="F307">
            <v>2930</v>
          </cell>
          <cell r="G307">
            <v>2.85</v>
          </cell>
        </row>
        <row r="308">
          <cell r="A308" t="str">
            <v>7Pr</v>
          </cell>
          <cell r="B308" t="str">
            <v>Duona</v>
          </cell>
          <cell r="C308">
            <v>79</v>
          </cell>
          <cell r="D308">
            <v>16</v>
          </cell>
          <cell r="E308">
            <v>442.99999999999994</v>
          </cell>
          <cell r="F308">
            <v>2170</v>
          </cell>
          <cell r="G308">
            <v>1.42</v>
          </cell>
        </row>
        <row r="309">
          <cell r="A309" t="str">
            <v>8Pr</v>
          </cell>
          <cell r="B309" t="str">
            <v>Batonas su sėlenomis</v>
          </cell>
          <cell r="C309">
            <v>79</v>
          </cell>
          <cell r="D309">
            <v>45</v>
          </cell>
          <cell r="E309">
            <v>519</v>
          </cell>
          <cell r="F309">
            <v>2760</v>
          </cell>
          <cell r="G309">
            <v>1.55</v>
          </cell>
        </row>
        <row r="310">
          <cell r="A310" t="str">
            <v>9Pr</v>
          </cell>
          <cell r="B310" t="str">
            <v>Skrebučiai su prieskoninėmis žolelėmis (tausojantis)</v>
          </cell>
          <cell r="C310">
            <v>197.58</v>
          </cell>
          <cell r="D310">
            <v>192.34</v>
          </cell>
          <cell r="E310">
            <v>1297.58</v>
          </cell>
          <cell r="F310">
            <v>7607.1999999999989</v>
          </cell>
          <cell r="G310">
            <v>5.0110000000000001</v>
          </cell>
        </row>
        <row r="311">
          <cell r="A311" t="str">
            <v>15Pver</v>
          </cell>
          <cell r="B311" t="e">
            <v>#REF!</v>
          </cell>
          <cell r="C311" t="e">
            <v>#REF!</v>
          </cell>
          <cell r="D311" t="e">
            <v>#REF!</v>
          </cell>
          <cell r="E311" t="e">
            <v>#REF!</v>
          </cell>
          <cell r="F311" t="e">
            <v>#REF!</v>
          </cell>
          <cell r="G311" t="e">
            <v>#REF!</v>
          </cell>
        </row>
        <row r="312">
          <cell r="A312" t="str">
            <v>17Pver</v>
          </cell>
          <cell r="B312" t="str">
            <v>Rudieji ryžiai</v>
          </cell>
          <cell r="C312">
            <v>17.75</v>
          </cell>
          <cell r="D312">
            <v>4.75</v>
          </cell>
          <cell r="E312">
            <v>192</v>
          </cell>
          <cell r="F312">
            <v>842.5</v>
          </cell>
          <cell r="G312">
            <v>0.39250000000000002</v>
          </cell>
        </row>
        <row r="313">
          <cell r="A313" t="str">
            <v>18Pver</v>
          </cell>
          <cell r="B313" t="e">
            <v>#REF!</v>
          </cell>
          <cell r="C313" t="e">
            <v>#REF!</v>
          </cell>
          <cell r="D313" t="e">
            <v>#REF!</v>
          </cell>
          <cell r="E313" t="e">
            <v>#REF!</v>
          </cell>
          <cell r="F313" t="e">
            <v>#REF!</v>
          </cell>
          <cell r="G313" t="e">
            <v>#REF!</v>
          </cell>
        </row>
        <row r="314">
          <cell r="A314" t="str">
            <v>19Pver</v>
          </cell>
          <cell r="B314" t="e">
            <v>#REF!</v>
          </cell>
          <cell r="C314" t="e">
            <v>#REF!</v>
          </cell>
          <cell r="D314" t="e">
            <v>#REF!</v>
          </cell>
          <cell r="E314" t="e">
            <v>#REF!</v>
          </cell>
          <cell r="F314" t="e">
            <v>#REF!</v>
          </cell>
          <cell r="G314" t="e">
            <v>#REF!</v>
          </cell>
        </row>
        <row r="315">
          <cell r="A315" t="str">
            <v>2Pver</v>
          </cell>
          <cell r="B315" t="e">
            <v>#REF!</v>
          </cell>
          <cell r="C315" t="e">
            <v>#REF!</v>
          </cell>
          <cell r="D315" t="e">
            <v>#REF!</v>
          </cell>
          <cell r="E315" t="e">
            <v>#REF!</v>
          </cell>
          <cell r="F315" t="e">
            <v>#REF!</v>
          </cell>
          <cell r="G315" t="e">
            <v>#REF!</v>
          </cell>
        </row>
        <row r="316">
          <cell r="A316" t="str">
            <v>2Vver</v>
          </cell>
          <cell r="B316" t="e">
            <v>#REF!</v>
          </cell>
          <cell r="C316" t="e">
            <v>#REF!</v>
          </cell>
          <cell r="D316" t="e">
            <v>#REF!</v>
          </cell>
          <cell r="E316" t="e">
            <v>#REF!</v>
          </cell>
          <cell r="F316" t="e">
            <v>#REF!</v>
          </cell>
          <cell r="G316" t="e">
            <v>#REF!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uktai"/>
      <sheetName val="ryžiai"/>
      <sheetName val="Omletas su sūriu"/>
      <sheetName val="Ryžių košė"/>
      <sheetName val="Manų kruopų košė su cinam"/>
      <sheetName val="Avižinių dr.su obuoliais ir cin"/>
      <sheetName val="Makaronai su sūriu"/>
      <sheetName val="3grūdų dr.košė"/>
      <sheetName val="Grikių košė"/>
      <sheetName val="senelio kruopų"/>
      <sheetName val="Miežinių kruopų košė"/>
      <sheetName val="Perlinių kr. košė"/>
      <sheetName val="Kvietinių kr košė"/>
      <sheetName val="Kukurūzų košė"/>
      <sheetName val="virti kiaušiniai"/>
      <sheetName val="Avižinių kr košė "/>
      <sheetName val="miežių dr.košė)"/>
      <sheetName val="Penkių grūdų"/>
      <sheetName val="Avižinių dr."/>
      <sheetName val="Sviestas"/>
      <sheetName val="Sviestas (2)"/>
      <sheetName val="Sviestas (3)"/>
      <sheetName val="Vaisiai"/>
      <sheetName val="Razinos"/>
      <sheetName val="Džiovinti vaisiai"/>
      <sheetName val="Šaldytos uogos"/>
      <sheetName val="Grietinė"/>
      <sheetName val="Duona"/>
      <sheetName val="Batonas"/>
      <sheetName val="Skrebučiai"/>
      <sheetName val="geriamasis jogurtas"/>
      <sheetName val="Varškės sūris 22%"/>
      <sheetName val="Vaisiai (bananas)"/>
      <sheetName val="Kvietinė duona"/>
      <sheetName val="kukurūzų trapučiai"/>
      <sheetName val="kviečių trapučiai"/>
      <sheetName val="plėšomos sūrio lazdelės"/>
      <sheetName val="jogurtinė grietinė"/>
      <sheetName val="alyvuogių aliejus"/>
      <sheetName val="Konservuoti žirn."/>
      <sheetName val="ryžių trapučiai"/>
      <sheetName val="tepamas lydytas sūrelis"/>
      <sheetName val="Varškės sūris 13%"/>
      <sheetName val="konservuoti kukurūzai"/>
      <sheetName val="Natūralus jogurtas"/>
      <sheetName val="Pupelių sriuba"/>
      <sheetName val="Pertrinta daržovių sriuba"/>
      <sheetName val="Trinta lęšių sriuba"/>
      <sheetName val="Pieniška miežinių kr.sriuba "/>
      <sheetName val="Agurkų sriuba"/>
      <sheetName val="Žirnių  "/>
      <sheetName val="Pieniška grikių sriuba "/>
      <sheetName val="Žirnių perlinių kr siuba"/>
      <sheetName val="Rūgštynių sriuba"/>
      <sheetName val="Šv. kopūstų sriuba"/>
      <sheetName val="Pieniška daržovių sriuba (2)"/>
      <sheetName val="Raugintų kopūstų sriuba"/>
      <sheetName val="Daržovių sriuba su kiauliena"/>
      <sheetName val="Vištienos sultinys su šparag"/>
      <sheetName val="Ryžių-pomidorų sriuba"/>
      <sheetName val="Pieniška avižinių drib.sriuba "/>
      <sheetName val="Barščių sriuba su bulvėmis"/>
      <sheetName val="bulvių sriuba su mėsos kukuliai"/>
      <sheetName val="Pieniška makaronų sriuba"/>
      <sheetName val="žirnelių sriuba"/>
      <sheetName val="Pieniška perlinių kruopų sr"/>
      <sheetName val="bulvių sriuba su miež.kr."/>
      <sheetName val="Agurkų sriuba su mėsa"/>
      <sheetName val="Daržovių sriuba "/>
      <sheetName val="Daržovių sriuba su šparag"/>
      <sheetName val="Ryžių kruopų sriuba"/>
      <sheetName val="Perlinių kruopų sriuba"/>
      <sheetName val="Daržovių sriuba"/>
      <sheetName val="Pieniška daržovių sriuba"/>
      <sheetName val="Mėsos-grikių trošk."/>
      <sheetName val="Žuvies maltinis"/>
      <sheetName val="Netikras zuikis"/>
      <sheetName val="Vištienos krūtinėlės kotletas"/>
      <sheetName val="Bulvių plokštainis su paukštien"/>
      <sheetName val="Troškinta paukštiena"/>
      <sheetName val="pupelių troškinys su kiaulienos"/>
      <sheetName val="Vištienos kepinukai"/>
      <sheetName val="lašiša su ryžiais"/>
      <sheetName val="Makaronai su malta kiauliena"/>
      <sheetName val="Plovas"/>
      <sheetName val="Beržo kotletai"/>
      <sheetName val="pakštienos šlaunelės"/>
      <sheetName val="Karališki balandėliai"/>
      <sheetName val="Kiauliena su kop"/>
      <sheetName val=" Žuvies apkepa (2)"/>
      <sheetName val="Virtų bulvių cepelinai su mėsa"/>
      <sheetName val="troškinti kukuliai"/>
      <sheetName val="Vištienos file kukuliai"/>
      <sheetName val=" Žuvies kukuliai"/>
      <sheetName val="Plovas (2)"/>
      <sheetName val="Bulvių plokštainis su paukš (2"/>
      <sheetName val="Virtos bulvės"/>
      <sheetName val="Bulvių košė"/>
      <sheetName val="keptos bulvės"/>
      <sheetName val="biri ryžių"/>
      <sheetName val="biri perlinių"/>
      <sheetName val="virti makaronai"/>
      <sheetName val="Grikių košė (2)"/>
      <sheetName val="Bulvių košė (2)"/>
      <sheetName val="Grietinės padažas"/>
      <sheetName val="Grietinės-majonezo padažas"/>
      <sheetName val="Agurkinis padažas"/>
      <sheetName val="Varškės apkepas"/>
      <sheetName val="virti makaronai užkepėlė"/>
      <sheetName val="Spelta blyneliai su bananai (2"/>
      <sheetName val="Mieliniai blynai"/>
      <sheetName val="Daržovių troškinys su dešrelėmi"/>
      <sheetName val="Virti varškėčiai"/>
      <sheetName val="žirnių bulvių morkų trošk."/>
      <sheetName val="morkų paštetas"/>
      <sheetName val="Avižinių dribsnių blyneliai"/>
      <sheetName val="Švilpikai"/>
      <sheetName val="pupelių makaronų salotos"/>
      <sheetName val="Varškės spygliukai"/>
      <sheetName val="Kaimiški blynai"/>
      <sheetName val="Daržovių troškinys su dešre (2"/>
      <sheetName val="Daržovių troškinys su dešre "/>
      <sheetName val="Sklindžiai su obuoliais"/>
      <sheetName val="Kopūstų salotos su morkomis"/>
      <sheetName val="Kopūstų salotos su morkomis (2"/>
      <sheetName val="Burokėlių"/>
      <sheetName val="Morkų lazdelės"/>
      <sheetName val="pomidorai"/>
      <sheetName val="Marinuoti agurkai"/>
      <sheetName val="Raugintų kopūstų salotos"/>
      <sheetName val="Morkų salotos su saulėgrąžom"/>
      <sheetName val="Daržovių asorti"/>
      <sheetName val="Morkų salotos su aliejumi"/>
      <sheetName val=",pomidorų, salotos"/>
      <sheetName val="pekino, agurkų,pomidorų, pa"/>
      <sheetName val="Kopūstų salotos su mork.ir pap "/>
      <sheetName val="Daržovių lazdelės"/>
      <sheetName val="Daržovių asorti (2)"/>
      <sheetName val="Arbata"/>
      <sheetName val="Kmynų arbata"/>
      <sheetName val="Vaisinė arbata"/>
      <sheetName val="pienas"/>
      <sheetName val="kefyras"/>
      <sheetName val="rūgpienis"/>
      <sheetName val="Kmynų arbata (2)"/>
      <sheetName val="sulčių gėrimas"/>
      <sheetName val="Vanduo su citrina"/>
      <sheetName val="Džiovintų vaisių kompotas"/>
      <sheetName val="Majonezas"/>
      <sheetName val="Makaronai su sviesto grietin"/>
      <sheetName val="daržovių salotos"/>
      <sheetName val="Manų kruopų košė"/>
      <sheetName val="Kiaušinių košė"/>
      <sheetName val="Duona su sviestu ir pomidoru"/>
      <sheetName val="Jogurtas su vaisiais"/>
      <sheetName val="Trinta varškė su bananais"/>
      <sheetName val="Karšti sumuštiniai su varš "/>
      <sheetName val="Duona su sviestu ir žalumynais"/>
      <sheetName val="pertrintas kiaušinis"/>
      <sheetName val="Duona su sviestu ir fermentiniu"/>
      <sheetName val="Užkepti sumuštiniai su sūriu"/>
      <sheetName val="Morkų salotos"/>
      <sheetName val="Sumuštinis su lydytu tepamu sūr"/>
      <sheetName val="Grietinės -pomodorų padažas "/>
      <sheetName val="kiaulienos kotletas (2)"/>
      <sheetName val="vištienos lazdelės"/>
      <sheetName val="kiaulienos kotletas"/>
      <sheetName val="Pieniška ryžių sriuba"/>
      <sheetName val="Omletas "/>
      <sheetName val="Džiovintų vaisių kompotas (2)"/>
      <sheetName val="Duona su sviestu ir sėklomis"/>
      <sheetName val="1-1"/>
      <sheetName val="1-2"/>
      <sheetName val="1-3"/>
      <sheetName val="1-4"/>
      <sheetName val="1-5"/>
      <sheetName val="2-1"/>
      <sheetName val="2-2"/>
      <sheetName val="2-3"/>
      <sheetName val="2-4"/>
      <sheetName val="2-5"/>
      <sheetName val="3-1"/>
      <sheetName val="3-2"/>
      <sheetName val="3-3"/>
      <sheetName val="3-4"/>
      <sheetName val="3-5"/>
      <sheetName val="1-1 (2)"/>
      <sheetName val="1-2 (2)"/>
      <sheetName val="1-3 (2)"/>
      <sheetName val="1-4 (2)"/>
      <sheetName val="1-5 (2)"/>
      <sheetName val="2-1 (2)"/>
      <sheetName val="2-2 (2)"/>
      <sheetName val="2-3 (2)"/>
      <sheetName val="2-4 (2)"/>
      <sheetName val="2-5 (2)"/>
      <sheetName val="3-1 (2)"/>
      <sheetName val="3-2 (2)"/>
      <sheetName val="3-3 (2)"/>
      <sheetName val="3-4 (2)"/>
      <sheetName val="3-5 (2)"/>
      <sheetName val="Sheet4"/>
      <sheetName val="Lapas1"/>
      <sheetName val="TK_Suvestine"/>
      <sheetName val=" Žuvies apkepa"/>
      <sheetName val="Burokėlių (2)"/>
      <sheetName val="Morkų lazdelės (2)"/>
      <sheetName val="Morkų lazdelės (3)"/>
      <sheetName val="Daržovių lazdelės (2)"/>
      <sheetName val="pekino, agurkų,pomidorų, pa (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>
        <row r="1">
          <cell r="A1">
            <v>0</v>
          </cell>
          <cell r="B1" t="str">
            <v>Pavadinimas</v>
          </cell>
          <cell r="C1" t="str">
            <v>Baltymai</v>
          </cell>
          <cell r="D1" t="str">
            <v>Riebalai</v>
          </cell>
          <cell r="E1" t="str">
            <v>Angliav.</v>
          </cell>
          <cell r="F1" t="str">
            <v>Kcal.</v>
          </cell>
          <cell r="G1" t="str">
            <v>1 kg patiekalo kaina</v>
          </cell>
        </row>
        <row r="2">
          <cell r="A2" t="str">
            <v>10Pus</v>
          </cell>
          <cell r="B2" t="str">
            <v>Pieniška perlinių kruopų košė  (tausojantis)</v>
          </cell>
          <cell r="C2">
            <v>38.56</v>
          </cell>
          <cell r="D2">
            <v>16.46</v>
          </cell>
          <cell r="E2">
            <v>189.94</v>
          </cell>
          <cell r="F2">
            <v>1017</v>
          </cell>
          <cell r="G2">
            <v>0.61549999999999994</v>
          </cell>
        </row>
        <row r="3">
          <cell r="A3" t="str">
            <v>11Pus</v>
          </cell>
          <cell r="B3" t="str">
            <v>Grikių kruopų košė (tausojantis)(augalinis)</v>
          </cell>
          <cell r="C3">
            <v>31.5</v>
          </cell>
          <cell r="D3">
            <v>7.75</v>
          </cell>
          <cell r="E3">
            <v>173.25</v>
          </cell>
          <cell r="F3">
            <v>872.5</v>
          </cell>
          <cell r="G3">
            <v>0.5774999999999999</v>
          </cell>
        </row>
        <row r="4">
          <cell r="A4" t="str">
            <v>12Pus</v>
          </cell>
          <cell r="B4" t="str">
            <v>Pieniška penkių grūdų (avižinių ir miežinių po 30%, kvietinių 20%, ruginių 15%, sorų  5%) dribsnių košė (tausojantis)</v>
          </cell>
          <cell r="C4">
            <v>46.14</v>
          </cell>
          <cell r="D4">
            <v>24.46</v>
          </cell>
          <cell r="E4">
            <v>187.35999999999999</v>
          </cell>
          <cell r="F4">
            <v>1143.4000000000001</v>
          </cell>
          <cell r="G4">
            <v>0</v>
          </cell>
        </row>
        <row r="5">
          <cell r="A5" t="str">
            <v>13Pus</v>
          </cell>
          <cell r="B5" t="str">
            <v>Virti kiaušiniai (tausojantis)</v>
          </cell>
          <cell r="C5">
            <v>110.70000000000002</v>
          </cell>
          <cell r="D5">
            <v>105.3</v>
          </cell>
          <cell r="E5">
            <v>6.2999999999999989</v>
          </cell>
          <cell r="F5">
            <v>1413</v>
          </cell>
          <cell r="G5">
            <v>2</v>
          </cell>
        </row>
        <row r="6">
          <cell r="A6" t="str">
            <v>14Pus</v>
          </cell>
          <cell r="B6" t="str">
            <v>Avižinių kruopų košė (tausojantis) (augalinis)</v>
          </cell>
          <cell r="C6">
            <v>30.360000000000003</v>
          </cell>
          <cell r="D6">
            <v>14.74</v>
          </cell>
          <cell r="E6">
            <v>148.5</v>
          </cell>
          <cell r="F6">
            <v>848.1</v>
          </cell>
          <cell r="G6">
            <v>0.26649999999999996</v>
          </cell>
        </row>
        <row r="7">
          <cell r="A7" t="str">
            <v>15Pus</v>
          </cell>
          <cell r="B7" t="str">
            <v>Pieniška miežių dribsnių košė  (tausojantis)</v>
          </cell>
          <cell r="C7">
            <v>42.400000000000006</v>
          </cell>
          <cell r="D7">
            <v>19.399999999999999</v>
          </cell>
          <cell r="E7">
            <v>172.4</v>
          </cell>
          <cell r="F7">
            <v>1018</v>
          </cell>
          <cell r="G7">
            <v>0.6984999999999999</v>
          </cell>
        </row>
        <row r="8">
          <cell r="A8" t="str">
            <v>16Pus</v>
          </cell>
          <cell r="B8" t="str">
            <v>Omletas su fermentiniu 45% sūriu (tausojantis)</v>
          </cell>
          <cell r="C8">
            <v>119.91500000000002</v>
          </cell>
          <cell r="D8">
            <v>124.71000000000001</v>
          </cell>
          <cell r="E8">
            <v>52.394999999999996</v>
          </cell>
          <cell r="F8">
            <v>1820.1</v>
          </cell>
          <cell r="G8">
            <v>2.58188</v>
          </cell>
        </row>
        <row r="9">
          <cell r="A9" t="str">
            <v>17Pus</v>
          </cell>
          <cell r="B9" t="str">
            <v>Avižinių dribsnių košė su obuoliais ir cinamonu (tausojantis) (augalinis)</v>
          </cell>
          <cell r="C9">
            <v>30.92</v>
          </cell>
          <cell r="D9">
            <v>15.3</v>
          </cell>
          <cell r="E9">
            <v>186.66</v>
          </cell>
          <cell r="F9">
            <v>956.2</v>
          </cell>
          <cell r="G9">
            <v>0.90265000000000006</v>
          </cell>
        </row>
        <row r="10">
          <cell r="A10" t="str">
            <v>18Pus</v>
          </cell>
          <cell r="B10" t="str">
            <v>Pieniška kukurūzų kruopų košė (tausojantis)</v>
          </cell>
          <cell r="C10">
            <v>39.760000000000005</v>
          </cell>
          <cell r="D10">
            <v>17.64</v>
          </cell>
          <cell r="E10">
            <v>224.48</v>
          </cell>
          <cell r="F10">
            <v>1231.2</v>
          </cell>
          <cell r="G10">
            <v>0.73629999999999995</v>
          </cell>
        </row>
        <row r="11">
          <cell r="A11" t="str">
            <v>1Pus</v>
          </cell>
          <cell r="B11" t="str">
            <v xml:space="preserve">Omletas  </v>
          </cell>
          <cell r="C11">
            <v>94.715000000000018</v>
          </cell>
          <cell r="D11">
            <v>99.11</v>
          </cell>
          <cell r="E11">
            <v>52.394999999999996</v>
          </cell>
          <cell r="F11">
            <v>1482.1</v>
          </cell>
          <cell r="G11">
            <v>1.7609299999999999</v>
          </cell>
        </row>
        <row r="12">
          <cell r="A12" t="str">
            <v>2Pus</v>
          </cell>
          <cell r="B12" t="str">
            <v>Pieniška manų kruopų košė su cinamonu  (tausojantis)</v>
          </cell>
          <cell r="C12">
            <v>46.46</v>
          </cell>
          <cell r="D12">
            <v>19.7</v>
          </cell>
          <cell r="E12">
            <v>233.79000000000002</v>
          </cell>
          <cell r="F12">
            <v>1322.25</v>
          </cell>
          <cell r="G12">
            <v>0.88505</v>
          </cell>
        </row>
        <row r="13">
          <cell r="A13" t="str">
            <v>3Pus</v>
          </cell>
          <cell r="B13" t="str">
            <v>Pieniška ryžių kruopų košė (tausojantis)</v>
          </cell>
          <cell r="C13">
            <v>38.06</v>
          </cell>
          <cell r="D13">
            <v>14.63</v>
          </cell>
          <cell r="E13">
            <v>210.22</v>
          </cell>
          <cell r="F13">
            <v>1150.45</v>
          </cell>
          <cell r="G13">
            <v>0.82074999999999998</v>
          </cell>
        </row>
        <row r="14">
          <cell r="A14" t="str">
            <v>4Pus</v>
          </cell>
          <cell r="B14" t="str">
            <v>Pieniška avižinių dribsnių košė (tausojantis)</v>
          </cell>
          <cell r="C14">
            <v>47.36</v>
          </cell>
          <cell r="D14">
            <v>27.240000000000002</v>
          </cell>
          <cell r="E14">
            <v>192.96</v>
          </cell>
          <cell r="F14">
            <v>1162</v>
          </cell>
          <cell r="G14">
            <v>0</v>
          </cell>
        </row>
        <row r="15">
          <cell r="A15" t="str">
            <v>55Pus</v>
          </cell>
          <cell r="B15" t="str">
            <v>Makaronai su sviesto-grietinės padažu (tausojantis)</v>
          </cell>
          <cell r="C15">
            <v>39.730000000000004</v>
          </cell>
          <cell r="D15">
            <v>63.05</v>
          </cell>
          <cell r="E15">
            <v>267.87</v>
          </cell>
          <cell r="F15">
            <v>1833.1</v>
          </cell>
          <cell r="G15">
            <v>0</v>
          </cell>
        </row>
        <row r="16">
          <cell r="A16" t="str">
            <v>5Pus</v>
          </cell>
          <cell r="B16" t="str">
            <v>Pilno grūdo makaronai su fermentiniu sūriu 45% (tausojantis)</v>
          </cell>
          <cell r="C16">
            <v>63.25</v>
          </cell>
          <cell r="D16">
            <v>67.650000000000006</v>
          </cell>
          <cell r="E16">
            <v>265.7</v>
          </cell>
          <cell r="F16">
            <v>1966</v>
          </cell>
          <cell r="G16">
            <v>2.4424999999999999</v>
          </cell>
        </row>
        <row r="17">
          <cell r="A17" t="str">
            <v>6Pus</v>
          </cell>
          <cell r="B17" t="str">
            <v>Pieniška 3 grūdų dribsnių (avižų, miežių ir kviečių dribsnių) košė  (tausojantis)</v>
          </cell>
          <cell r="C17">
            <v>39.5</v>
          </cell>
          <cell r="D17">
            <v>17.63</v>
          </cell>
          <cell r="E17">
            <v>153.39000000000001</v>
          </cell>
          <cell r="F17">
            <v>986.8</v>
          </cell>
          <cell r="G17">
            <v>0.83800000000000008</v>
          </cell>
        </row>
        <row r="18">
          <cell r="A18" t="str">
            <v>7Pus</v>
          </cell>
          <cell r="B18" t="str">
            <v>Kvietinių kruopų košė (tausojantis) (augalinis)</v>
          </cell>
          <cell r="C18">
            <v>25.74</v>
          </cell>
          <cell r="D18">
            <v>4.18</v>
          </cell>
          <cell r="E18">
            <v>152.01999999999998</v>
          </cell>
          <cell r="F18">
            <v>697.4</v>
          </cell>
          <cell r="G18">
            <v>0.20049999999999998</v>
          </cell>
        </row>
        <row r="19">
          <cell r="A19" t="str">
            <v>88Pus</v>
          </cell>
          <cell r="B19" t="str">
            <v>Kiaušinių košė</v>
          </cell>
          <cell r="C19">
            <v>121.24500000000002</v>
          </cell>
          <cell r="D19">
            <v>132.33500000000001</v>
          </cell>
          <cell r="E19">
            <v>25.745000000000001</v>
          </cell>
          <cell r="F19">
            <v>1774.55</v>
          </cell>
          <cell r="G19">
            <v>2.3364400000000001</v>
          </cell>
        </row>
        <row r="20">
          <cell r="A20" t="str">
            <v>8Pus</v>
          </cell>
          <cell r="B20" t="str">
            <v>Keturių grūdų (kviečių, miežių, rugių kruopos ir žirniai) košė (tausojantis) (augalinis)</v>
          </cell>
          <cell r="C20">
            <v>24.4</v>
          </cell>
          <cell r="D20">
            <v>4.2</v>
          </cell>
          <cell r="E20">
            <v>116.8</v>
          </cell>
          <cell r="F20">
            <v>622</v>
          </cell>
          <cell r="G20">
            <v>0.28049999999999997</v>
          </cell>
        </row>
        <row r="21">
          <cell r="A21" t="str">
            <v>90Pus</v>
          </cell>
          <cell r="B21" t="str">
            <v xml:space="preserve">Manų kruopų košė </v>
          </cell>
          <cell r="C21">
            <v>39.659999999999997</v>
          </cell>
          <cell r="D21">
            <v>14.7</v>
          </cell>
          <cell r="E21">
            <v>209.02</v>
          </cell>
          <cell r="F21">
            <v>1151</v>
          </cell>
          <cell r="G21">
            <v>0.66220000000000001</v>
          </cell>
        </row>
        <row r="22">
          <cell r="A22" t="str">
            <v>9Pus</v>
          </cell>
          <cell r="B22" t="str">
            <v>Pieniška miežinių kruopų košė  (tausojantis)</v>
          </cell>
          <cell r="C22">
            <v>37</v>
          </cell>
          <cell r="D22">
            <v>16.5</v>
          </cell>
          <cell r="E22">
            <v>154.5</v>
          </cell>
          <cell r="F22">
            <v>900</v>
          </cell>
          <cell r="G22">
            <v>0.59749999999999992</v>
          </cell>
        </row>
        <row r="23">
          <cell r="A23" t="str">
            <v>019SR</v>
          </cell>
          <cell r="B23" t="str">
            <v>Pieniška (pienas 2.5%)  ryžių sriuba</v>
          </cell>
          <cell r="C23">
            <v>25.95</v>
          </cell>
          <cell r="D23">
            <v>37.5</v>
          </cell>
          <cell r="E23">
            <v>101.24</v>
          </cell>
          <cell r="F23">
            <v>858.9</v>
          </cell>
          <cell r="G23">
            <v>0.82530000000000003</v>
          </cell>
        </row>
        <row r="24">
          <cell r="A24" t="str">
            <v>10Sr</v>
          </cell>
          <cell r="B24" t="str">
            <v>Daržovių (kopūstų,bulvių, morkų, žirnelių) sriuba (tausojantis)</v>
          </cell>
          <cell r="C24">
            <v>8.74</v>
          </cell>
          <cell r="D24">
            <v>20.68</v>
          </cell>
          <cell r="E24">
            <v>54.780000000000008</v>
          </cell>
          <cell r="F24">
            <v>410.8</v>
          </cell>
          <cell r="G24">
            <v>0.16082000000000002</v>
          </cell>
        </row>
        <row r="25">
          <cell r="A25" t="str">
            <v>11Sr</v>
          </cell>
          <cell r="B25" t="str">
            <v>Daržovių sriuba (šparaginės pupelės, bulvės, morkos) (ankštinis)(tausojantis)(augalinis)</v>
          </cell>
          <cell r="C25">
            <v>8.82</v>
          </cell>
          <cell r="D25">
            <v>21.032</v>
          </cell>
          <cell r="E25">
            <v>53.116</v>
          </cell>
          <cell r="F25">
            <v>388.72</v>
          </cell>
          <cell r="G25">
            <v>0</v>
          </cell>
        </row>
        <row r="26">
          <cell r="A26" t="str">
            <v>12Sr</v>
          </cell>
          <cell r="B26" t="str">
            <v>Ryžių kruopų sriuba su bulvėmis (augalinis) (tausojantis)</v>
          </cell>
          <cell r="C26">
            <v>8.11</v>
          </cell>
          <cell r="D26">
            <v>30.540000000000003</v>
          </cell>
          <cell r="E26">
            <v>70.430000000000007</v>
          </cell>
          <cell r="F26">
            <v>576</v>
          </cell>
          <cell r="G26">
            <v>0</v>
          </cell>
        </row>
        <row r="27">
          <cell r="A27" t="str">
            <v>13Sr</v>
          </cell>
          <cell r="B27" t="str">
            <v>Barščių sriuba (tausojantis)</v>
          </cell>
          <cell r="C27">
            <v>22.718000000000004</v>
          </cell>
          <cell r="D27">
            <v>45.567999999999998</v>
          </cell>
          <cell r="E27">
            <v>78.09</v>
          </cell>
          <cell r="F27">
            <v>784.76</v>
          </cell>
          <cell r="G27">
            <v>0.12432000000000001</v>
          </cell>
        </row>
        <row r="28">
          <cell r="A28" t="str">
            <v>14Sr</v>
          </cell>
          <cell r="B28" t="str">
            <v>Perlinių kruopų sriuba (augalinis) (tausojantis)</v>
          </cell>
          <cell r="C28">
            <v>9.24</v>
          </cell>
          <cell r="D28">
            <v>41.64</v>
          </cell>
          <cell r="E28">
            <v>70.72</v>
          </cell>
          <cell r="F28">
            <v>660.40000000000009</v>
          </cell>
          <cell r="G28">
            <v>0.26282000000000005</v>
          </cell>
        </row>
        <row r="29">
          <cell r="A29" t="str">
            <v>15Sr</v>
          </cell>
          <cell r="B29" t="str">
            <v>Trinta žaliųjų žirnelių sriuba (žirneliai,bulvės, morkos, svogūnai ) (ankštinis patiekalas) (augalinis)(tausojantis)</v>
          </cell>
          <cell r="C29">
            <v>18.063200000000002</v>
          </cell>
          <cell r="D29">
            <v>15.120399999999998</v>
          </cell>
          <cell r="E29">
            <v>96.118200000000002</v>
          </cell>
          <cell r="F29">
            <v>520.69000000000005</v>
          </cell>
          <cell r="G29">
            <v>1.8481970000000001</v>
          </cell>
        </row>
        <row r="30">
          <cell r="A30" t="str">
            <v>16Sr</v>
          </cell>
          <cell r="B30" t="str">
            <v>Pieniška (pienas 2.5%) grikių sriuba (tausojantis)</v>
          </cell>
          <cell r="C30">
            <v>34.080000000000005</v>
          </cell>
          <cell r="D30">
            <v>52.78</v>
          </cell>
          <cell r="E30">
            <v>90.06</v>
          </cell>
          <cell r="F30">
            <v>968.40000000000009</v>
          </cell>
          <cell r="G30">
            <v>1.1038999999999999</v>
          </cell>
        </row>
        <row r="31">
          <cell r="A31" t="str">
            <v>17Sr</v>
          </cell>
          <cell r="B31" t="str">
            <v>Pieniška (pienas2.5%) makaronų sriuba</v>
          </cell>
          <cell r="C31">
            <v>32.51</v>
          </cell>
          <cell r="D31">
            <v>29.22</v>
          </cell>
          <cell r="E31">
            <v>95.051999999999992</v>
          </cell>
          <cell r="F31">
            <v>783.22</v>
          </cell>
          <cell r="G31">
            <v>0.97723999999999989</v>
          </cell>
        </row>
        <row r="32">
          <cell r="A32" t="str">
            <v>18Sr</v>
          </cell>
          <cell r="B32" t="str">
            <v xml:space="preserve">Pieniška (pienas 2.5%) daržovių sriuba </v>
          </cell>
          <cell r="C32">
            <v>33.145000000000003</v>
          </cell>
          <cell r="D32">
            <v>34.81</v>
          </cell>
          <cell r="E32">
            <v>103.34400000000001</v>
          </cell>
          <cell r="F32">
            <v>823.09</v>
          </cell>
          <cell r="G32">
            <v>0.81580499999999989</v>
          </cell>
        </row>
        <row r="33">
          <cell r="A33" t="str">
            <v>1Sr</v>
          </cell>
          <cell r="B33" t="str">
            <v>Pupelių sriuba (ankštinis)(augalinis)(tausojantis)</v>
          </cell>
          <cell r="C33">
            <v>24.9</v>
          </cell>
          <cell r="D33">
            <v>21.830000000000002</v>
          </cell>
          <cell r="E33">
            <v>91.99</v>
          </cell>
          <cell r="F33">
            <v>598.1</v>
          </cell>
          <cell r="G33">
            <v>0.68131560000000002</v>
          </cell>
        </row>
        <row r="34">
          <cell r="A34" t="str">
            <v>20Sr</v>
          </cell>
          <cell r="B34" t="str">
            <v>Pieniška (pienas 2.5%) avižinių dribsnių sriuba (tausojantis)</v>
          </cell>
          <cell r="C34">
            <v>34.25</v>
          </cell>
          <cell r="D34">
            <v>29.9</v>
          </cell>
          <cell r="E34">
            <v>96.98</v>
          </cell>
          <cell r="F34">
            <v>775.3</v>
          </cell>
          <cell r="G34">
            <v>0.78959999999999986</v>
          </cell>
        </row>
        <row r="35">
          <cell r="A35" t="str">
            <v>21Sr</v>
          </cell>
          <cell r="B35" t="str">
            <v>Pieniška (pienas 2.5%) miežinių kruopų sriuba (tausojantis)</v>
          </cell>
          <cell r="C35">
            <v>31.475000000000001</v>
          </cell>
          <cell r="D35">
            <v>29.5</v>
          </cell>
          <cell r="E35">
            <v>101.02000000000001</v>
          </cell>
          <cell r="F35">
            <v>788.45</v>
          </cell>
          <cell r="G35">
            <v>0.70864999999999989</v>
          </cell>
        </row>
        <row r="36">
          <cell r="A36" t="str">
            <v>22Sr</v>
          </cell>
          <cell r="B36" t="str">
            <v>Pieniška (pienas 2.5%)  perlinių kruopų sriuba (tausojantis)</v>
          </cell>
          <cell r="C36">
            <v>31.740000000000002</v>
          </cell>
          <cell r="D36">
            <v>35.340000000000003</v>
          </cell>
          <cell r="E36">
            <v>94.62</v>
          </cell>
          <cell r="F36">
            <v>808.6</v>
          </cell>
          <cell r="G36">
            <v>0.82369999999999988</v>
          </cell>
        </row>
        <row r="37">
          <cell r="A37" t="str">
            <v>23Sr</v>
          </cell>
          <cell r="B37" t="str">
            <v>Rūgštynių sriuba su kiaušiniais (tausojantis)</v>
          </cell>
          <cell r="C37">
            <v>34.944999999999993</v>
          </cell>
          <cell r="D37">
            <v>36.122999999999998</v>
          </cell>
          <cell r="E37">
            <v>56.889000000000003</v>
          </cell>
          <cell r="F37">
            <v>671.63000000000011</v>
          </cell>
          <cell r="G37">
            <v>0.77148000000000005</v>
          </cell>
        </row>
        <row r="38">
          <cell r="A38" t="str">
            <v>24Sr</v>
          </cell>
          <cell r="B38" t="str">
            <v>Ryžių-pmidorų sriuba (augalinis) (tausojantis)</v>
          </cell>
          <cell r="C38">
            <v>7.8599999999999994</v>
          </cell>
          <cell r="D38">
            <v>20.68</v>
          </cell>
          <cell r="E38">
            <v>59.440000000000005</v>
          </cell>
          <cell r="F38">
            <v>449.2</v>
          </cell>
          <cell r="G38">
            <v>0.52902000000000005</v>
          </cell>
        </row>
        <row r="39">
          <cell r="A39" t="str">
            <v>25Sr</v>
          </cell>
          <cell r="B39" t="str">
            <v>Šparaginių pupelių sriuba su vištienos gabaliukais (ankštinis)(tausojantis)</v>
          </cell>
          <cell r="C39">
            <v>39.567500000000003</v>
          </cell>
          <cell r="D39">
            <v>32.192</v>
          </cell>
          <cell r="E39">
            <v>53.703499999999998</v>
          </cell>
          <cell r="F39">
            <v>613.09499999999991</v>
          </cell>
          <cell r="G39">
            <v>1.4628278000000001</v>
          </cell>
        </row>
        <row r="40">
          <cell r="A40" t="str">
            <v>26Sr</v>
          </cell>
          <cell r="B40" t="str">
            <v>Bulvių sriuba su mėsos (kiaulienos) kukuliukais (tausojantis)</v>
          </cell>
          <cell r="C40">
            <v>34.554799999999993</v>
          </cell>
          <cell r="D40">
            <v>40.2712</v>
          </cell>
          <cell r="E40">
            <v>67.297200000000004</v>
          </cell>
          <cell r="F40">
            <v>749.952</v>
          </cell>
          <cell r="G40">
            <v>1.1569176000000001</v>
          </cell>
        </row>
        <row r="41">
          <cell r="A41" t="str">
            <v>27Sr</v>
          </cell>
          <cell r="B41" t="str">
            <v>Pertrinta daržovių ( brokoliai, bulvės, morkos, šaldytų daržovių mišinys ) sriuba (tausojantis) (augalinis)</v>
          </cell>
          <cell r="C41">
            <v>13.459999999999999</v>
          </cell>
          <cell r="D41">
            <v>23.189999999999998</v>
          </cell>
          <cell r="E41">
            <v>78.650000000000006</v>
          </cell>
          <cell r="F41">
            <v>544.6</v>
          </cell>
          <cell r="G41">
            <v>1.5018955999999999</v>
          </cell>
        </row>
        <row r="42">
          <cell r="A42" t="str">
            <v>28Sr</v>
          </cell>
          <cell r="B42" t="str">
            <v>Agurkų sriuba su perlinėmis kruopomis (tausojantis)</v>
          </cell>
          <cell r="C42">
            <v>15.720000000000002</v>
          </cell>
          <cell r="D42">
            <v>28.62</v>
          </cell>
          <cell r="E42">
            <v>75.92</v>
          </cell>
          <cell r="F42">
            <v>603.16</v>
          </cell>
          <cell r="G42">
            <v>0.9063275999999999</v>
          </cell>
        </row>
        <row r="43">
          <cell r="A43" t="str">
            <v>29Sr</v>
          </cell>
          <cell r="B43" t="str">
            <v>Pieniška (pienas 2.5%) daržovių (bulvės, žiedinai kopūstai, morkos, žirneliai) sriuba (tausojantis)</v>
          </cell>
          <cell r="C43">
            <v>34.56</v>
          </cell>
          <cell r="D43">
            <v>29.25</v>
          </cell>
          <cell r="E43">
            <v>100.378</v>
          </cell>
          <cell r="F43">
            <v>760.38</v>
          </cell>
          <cell r="G43">
            <v>1.0686599999999999</v>
          </cell>
        </row>
        <row r="44">
          <cell r="A44" t="str">
            <v>2Sr</v>
          </cell>
          <cell r="B44" t="str">
            <v>Daržovių (kopūstai, bulvės, morkos, žirneliai, svogūnai) sriuba (tausojantis) (augalinis)</v>
          </cell>
          <cell r="C44">
            <v>11.045</v>
          </cell>
          <cell r="D44">
            <v>45.839999999999996</v>
          </cell>
          <cell r="E44">
            <v>72.23</v>
          </cell>
          <cell r="F44">
            <v>703.85</v>
          </cell>
          <cell r="G44">
            <v>0.92079560000000016</v>
          </cell>
        </row>
        <row r="45">
          <cell r="A45" t="str">
            <v>30Sr</v>
          </cell>
          <cell r="B45" t="str">
            <v>Daržovių (bulvių, morkų, kopūstų, brokolių, žirnelių) sriuba (tausojantis)</v>
          </cell>
          <cell r="C45">
            <v>29.217500000000001</v>
          </cell>
          <cell r="D45">
            <v>40.07</v>
          </cell>
          <cell r="E45">
            <v>64.647500000000008</v>
          </cell>
          <cell r="F45">
            <v>692.97499999999991</v>
          </cell>
          <cell r="G45">
            <v>0.85009000000000012</v>
          </cell>
        </row>
        <row r="46">
          <cell r="A46" t="str">
            <v>3Sr</v>
          </cell>
          <cell r="B46" t="str">
            <v>Trinta lęšių sriuba (ankštinis patiekalas) (augalinis) (tausojantis)</v>
          </cell>
          <cell r="C46">
            <v>39.813200000000009</v>
          </cell>
          <cell r="D46">
            <v>16.090399999999999</v>
          </cell>
          <cell r="E46">
            <v>132.18820000000002</v>
          </cell>
          <cell r="F46">
            <v>779.09</v>
          </cell>
          <cell r="G46">
            <v>0.92059999999999997</v>
          </cell>
        </row>
        <row r="47">
          <cell r="A47" t="str">
            <v>4Sr</v>
          </cell>
          <cell r="B47" t="str">
            <v>Agurkų sriuba su perlinėmis kruopomis (tausojantis)</v>
          </cell>
          <cell r="C47">
            <v>9.2200000000000006</v>
          </cell>
          <cell r="D47">
            <v>41.1</v>
          </cell>
          <cell r="E47">
            <v>75.860000000000014</v>
          </cell>
          <cell r="F47">
            <v>685.96</v>
          </cell>
          <cell r="G47">
            <v>0.7520155999999999</v>
          </cell>
        </row>
        <row r="48">
          <cell r="A48" t="str">
            <v>5Sr</v>
          </cell>
          <cell r="B48" t="str">
            <v>Žirnių  sriuba  (ankštinis patiekalas) (augalinis) (tausojantis)</v>
          </cell>
          <cell r="C48">
            <v>25.38</v>
          </cell>
          <cell r="D48">
            <v>21.62</v>
          </cell>
          <cell r="E48">
            <v>83.279999999999987</v>
          </cell>
          <cell r="F48">
            <v>580.40000000000009</v>
          </cell>
          <cell r="G48">
            <v>0.24682000000000001</v>
          </cell>
        </row>
        <row r="49">
          <cell r="A49" t="str">
            <v>6Sr</v>
          </cell>
          <cell r="B49" t="str">
            <v>Žirnių-perlinių kruopų sriuba (ankštinis patiekalas) (augalinis)(tausojantis)</v>
          </cell>
          <cell r="C49">
            <v>24.21</v>
          </cell>
          <cell r="D49">
            <v>32.160000000000004</v>
          </cell>
          <cell r="E49">
            <v>94.63</v>
          </cell>
          <cell r="F49">
            <v>711.5</v>
          </cell>
          <cell r="G49">
            <v>0.29832000000000003</v>
          </cell>
        </row>
        <row r="50">
          <cell r="A50" t="str">
            <v>7Sr</v>
          </cell>
          <cell r="B50" t="str">
            <v>Bulvių sriuba su miežinėmis kruopomis (tausojantis) (augalinis)</v>
          </cell>
          <cell r="C50">
            <v>14.41</v>
          </cell>
          <cell r="D50">
            <v>52.33</v>
          </cell>
          <cell r="E50">
            <v>103.02</v>
          </cell>
          <cell r="F50">
            <v>912.3</v>
          </cell>
          <cell r="G50">
            <v>0.59431560000000005</v>
          </cell>
        </row>
        <row r="51">
          <cell r="A51" t="str">
            <v>8Sr</v>
          </cell>
          <cell r="B51" t="str">
            <v>Šviežių kopūstų sriuba su bulvėmis (tausojantis)</v>
          </cell>
          <cell r="C51">
            <v>21.425000000000001</v>
          </cell>
          <cell r="D51">
            <v>36.022000000000006</v>
          </cell>
          <cell r="E51">
            <v>51.670999999999992</v>
          </cell>
          <cell r="F51">
            <v>583.16999999999996</v>
          </cell>
          <cell r="G51">
            <v>0.59812799999999999</v>
          </cell>
        </row>
        <row r="52">
          <cell r="A52" t="str">
            <v>9Sr</v>
          </cell>
          <cell r="B52" t="str">
            <v>Raugintų kopūstų sriuba (tausojantis)</v>
          </cell>
          <cell r="C52">
            <v>6.02</v>
          </cell>
          <cell r="D52">
            <v>20.391999999999999</v>
          </cell>
          <cell r="E52">
            <v>47.944000000000003</v>
          </cell>
          <cell r="F52">
            <v>382.42</v>
          </cell>
          <cell r="G52">
            <v>0.47215999999999997</v>
          </cell>
        </row>
        <row r="53">
          <cell r="A53" t="str">
            <v>03Gar</v>
          </cell>
          <cell r="B53" t="e">
            <v>#REF!</v>
          </cell>
          <cell r="C53" t="e">
            <v>#REF!</v>
          </cell>
          <cell r="D53" t="e">
            <v>#REF!</v>
          </cell>
          <cell r="E53" t="e">
            <v>#REF!</v>
          </cell>
          <cell r="F53" t="e">
            <v>#REF!</v>
          </cell>
          <cell r="G53" t="e">
            <v>#REF!</v>
          </cell>
        </row>
        <row r="54">
          <cell r="A54" t="str">
            <v>1Gar</v>
          </cell>
          <cell r="B54" t="str">
            <v>Virtos bulvės (tausojantis)(augalinis)</v>
          </cell>
          <cell r="C54">
            <v>20.6</v>
          </cell>
          <cell r="D54">
            <v>1.03</v>
          </cell>
          <cell r="E54">
            <v>188.49</v>
          </cell>
          <cell r="F54">
            <v>834.30000000000007</v>
          </cell>
          <cell r="G54">
            <v>1.1354956</v>
          </cell>
        </row>
        <row r="55">
          <cell r="A55" t="str">
            <v>2Gar</v>
          </cell>
          <cell r="B55" t="str">
            <v>Bulvių košė (tausojantis)</v>
          </cell>
          <cell r="C55">
            <v>22.44</v>
          </cell>
          <cell r="D55">
            <v>37.64</v>
          </cell>
          <cell r="E55">
            <v>161.88</v>
          </cell>
          <cell r="F55">
            <v>1067.2</v>
          </cell>
          <cell r="G55">
            <v>0.47170000000000006</v>
          </cell>
        </row>
        <row r="56">
          <cell r="A56" t="str">
            <v>3Gar</v>
          </cell>
          <cell r="B56" t="str">
            <v>Keptos bulvės su kmynais ir prieskoninėmis žolelėmis (tausojantis)(augalinis)</v>
          </cell>
          <cell r="C56">
            <v>30.04</v>
          </cell>
          <cell r="D56">
            <v>52.075000000000003</v>
          </cell>
          <cell r="E56">
            <v>267.89499999999998</v>
          </cell>
          <cell r="F56">
            <v>1633.15</v>
          </cell>
          <cell r="G56">
            <v>1.857456</v>
          </cell>
        </row>
        <row r="57">
          <cell r="A57" t="str">
            <v>4Gar</v>
          </cell>
          <cell r="B57" t="str">
            <v>Biri ryžių kruopų košė (tausojantis)</v>
          </cell>
          <cell r="C57">
            <v>31.880000000000003</v>
          </cell>
          <cell r="D57">
            <v>34.239999999999995</v>
          </cell>
          <cell r="E57">
            <v>275.71999999999997</v>
          </cell>
          <cell r="F57">
            <v>1578.8</v>
          </cell>
          <cell r="G57">
            <v>1.3459000000000001</v>
          </cell>
        </row>
        <row r="58">
          <cell r="A58" t="str">
            <v>5Gar</v>
          </cell>
          <cell r="B58" t="str">
            <v>Biri perlinių kruopų košė (tausojantis)</v>
          </cell>
          <cell r="C58">
            <v>32.515000000000001</v>
          </cell>
          <cell r="D58">
            <v>34.64</v>
          </cell>
          <cell r="E58">
            <v>248.44</v>
          </cell>
          <cell r="F58">
            <v>1365.55</v>
          </cell>
          <cell r="G58">
            <v>0.59384999999999999</v>
          </cell>
        </row>
        <row r="59">
          <cell r="A59" t="str">
            <v>6Gar</v>
          </cell>
          <cell r="B59" t="str">
            <v>Virti spelta arba pilno grūdo makaronai  (tausojantis)</v>
          </cell>
          <cell r="C59">
            <v>37.950000000000003</v>
          </cell>
          <cell r="D59">
            <v>25.65</v>
          </cell>
          <cell r="E59">
            <v>265.54000000000002</v>
          </cell>
          <cell r="F59">
            <v>1479.4</v>
          </cell>
          <cell r="G59">
            <v>1.4613000000000003</v>
          </cell>
        </row>
        <row r="60">
          <cell r="A60" t="str">
            <v>7Gar</v>
          </cell>
          <cell r="B60" t="str">
            <v>Biri grikių kruopų košė (tausojantis) (augalinis)</v>
          </cell>
          <cell r="C60">
            <v>31.5</v>
          </cell>
          <cell r="D60">
            <v>7.75</v>
          </cell>
          <cell r="E60">
            <v>173.25</v>
          </cell>
          <cell r="F60">
            <v>872.5</v>
          </cell>
          <cell r="G60">
            <v>0.57599999999999996</v>
          </cell>
        </row>
        <row r="61">
          <cell r="A61" t="str">
            <v>010Sa</v>
          </cell>
          <cell r="B61" t="e">
            <v>#REF!</v>
          </cell>
          <cell r="C61" t="e">
            <v>#REF!</v>
          </cell>
          <cell r="D61" t="e">
            <v>#REF!</v>
          </cell>
          <cell r="E61" t="e">
            <v>#REF!</v>
          </cell>
          <cell r="F61" t="e">
            <v>#REF!</v>
          </cell>
          <cell r="G61" t="e">
            <v>#REF!</v>
          </cell>
        </row>
        <row r="62">
          <cell r="A62" t="str">
            <v>0111SA</v>
          </cell>
          <cell r="B62" t="str">
            <v>Salotos</v>
          </cell>
          <cell r="C62">
            <v>13</v>
          </cell>
          <cell r="D62">
            <v>3</v>
          </cell>
          <cell r="E62">
            <v>25</v>
          </cell>
          <cell r="F62">
            <v>120</v>
          </cell>
          <cell r="G62">
            <v>5</v>
          </cell>
        </row>
        <row r="63">
          <cell r="A63" t="str">
            <v>011Sa</v>
          </cell>
          <cell r="B63" t="e">
            <v>#REF!</v>
          </cell>
          <cell r="C63" t="e">
            <v>#REF!</v>
          </cell>
          <cell r="D63" t="e">
            <v>#REF!</v>
          </cell>
          <cell r="E63" t="e">
            <v>#REF!</v>
          </cell>
          <cell r="F63" t="e">
            <v>#REF!</v>
          </cell>
          <cell r="G63" t="e">
            <v>#REF!</v>
          </cell>
        </row>
        <row r="64">
          <cell r="A64" t="str">
            <v>04Sa</v>
          </cell>
          <cell r="B64" t="str">
            <v>Daržovių salotos (pekino kopūstai, agurkai, pomidorai, paprikos,porai)</v>
          </cell>
          <cell r="C64">
            <v>10.970000000000002</v>
          </cell>
          <cell r="D64">
            <v>62.54</v>
          </cell>
          <cell r="E64">
            <v>38.89</v>
          </cell>
          <cell r="F64">
            <v>686.9</v>
          </cell>
          <cell r="G64">
            <v>2.7513790000000005</v>
          </cell>
        </row>
        <row r="65">
          <cell r="A65" t="str">
            <v>06Sa</v>
          </cell>
          <cell r="B65" t="str">
            <v xml:space="preserve">Morkų salotos su česnaku </v>
          </cell>
          <cell r="C65">
            <v>9.68</v>
          </cell>
          <cell r="D65">
            <v>50.73</v>
          </cell>
          <cell r="E65">
            <v>84.72999999999999</v>
          </cell>
          <cell r="F65">
            <v>749.5</v>
          </cell>
          <cell r="G65">
            <v>0.61049999999999993</v>
          </cell>
        </row>
        <row r="66">
          <cell r="A66" t="str">
            <v>09Sa</v>
          </cell>
          <cell r="B66" t="e">
            <v>#REF!</v>
          </cell>
          <cell r="C66" t="e">
            <v>#REF!</v>
          </cell>
          <cell r="D66" t="e">
            <v>#REF!</v>
          </cell>
          <cell r="E66" t="e">
            <v>#REF!</v>
          </cell>
          <cell r="F66" t="e">
            <v>#REF!</v>
          </cell>
          <cell r="G66" t="e">
            <v>#REF!</v>
          </cell>
        </row>
        <row r="67">
          <cell r="A67" t="str">
            <v>10Sa</v>
          </cell>
          <cell r="B67" t="str">
            <v>Morkų salotos su šalto spaudimo nerafinuotu aliejumi</v>
          </cell>
          <cell r="C67">
            <v>9.5500000000000007</v>
          </cell>
          <cell r="D67">
            <v>51.8</v>
          </cell>
          <cell r="E67">
            <v>82.699999999999989</v>
          </cell>
          <cell r="F67">
            <v>736.5</v>
          </cell>
          <cell r="G67">
            <v>0.15000000000000002</v>
          </cell>
        </row>
        <row r="68">
          <cell r="A68" t="str">
            <v>11Sa</v>
          </cell>
          <cell r="B68" t="str">
            <v>Šviežių kopūstų salotos su morkomis, paprikomis ir šalto spaudimo nerafinuotu aliejumi</v>
          </cell>
          <cell r="C68">
            <v>13.32</v>
          </cell>
          <cell r="D68">
            <v>81.91</v>
          </cell>
          <cell r="E68">
            <v>76.12</v>
          </cell>
          <cell r="F68">
            <v>1009.1000000000001</v>
          </cell>
          <cell r="G68">
            <v>1.2931750000000002</v>
          </cell>
        </row>
        <row r="69">
          <cell r="A69" t="str">
            <v>12Sa</v>
          </cell>
          <cell r="B69" t="str">
            <v>Daržovių asorti (agurkai, morkos, pomidorai)</v>
          </cell>
          <cell r="C69">
            <v>8.7999999999999989</v>
          </cell>
          <cell r="D69">
            <v>1.6999999999999997</v>
          </cell>
          <cell r="E69">
            <v>53.099999999999994</v>
          </cell>
          <cell r="F69">
            <v>214.6</v>
          </cell>
          <cell r="G69">
            <v>2.6578559999999998</v>
          </cell>
        </row>
        <row r="70">
          <cell r="A70" t="str">
            <v>15Sa</v>
          </cell>
          <cell r="B70" t="str">
            <v>Pomidorų salotos su svogūnais ir šalto spaudimo nerafinuotu aliejumi</v>
          </cell>
          <cell r="C70">
            <v>10.15</v>
          </cell>
          <cell r="D70">
            <v>51.93</v>
          </cell>
          <cell r="E70">
            <v>43.039999999999992</v>
          </cell>
          <cell r="F70">
            <v>619.29999999999995</v>
          </cell>
          <cell r="G70">
            <v>2.6876639999999998</v>
          </cell>
        </row>
        <row r="71">
          <cell r="A71" t="str">
            <v>1Sa</v>
          </cell>
          <cell r="B71" t="str">
            <v>Šviežių kopūstų salotos su morkomis ir šalto spaudimo nerafinuotu aliejumi</v>
          </cell>
          <cell r="C71">
            <v>14.020000000000001</v>
          </cell>
          <cell r="D71">
            <v>81.88</v>
          </cell>
          <cell r="E71">
            <v>80.740000000000009</v>
          </cell>
          <cell r="F71">
            <v>1024.2</v>
          </cell>
          <cell r="G71">
            <v>0.96180000000000021</v>
          </cell>
        </row>
        <row r="72">
          <cell r="A72" t="str">
            <v>2Sa</v>
          </cell>
          <cell r="B72" t="str">
            <v>Burokėlių salotos su aliejumi</v>
          </cell>
          <cell r="C72">
            <v>15.448000000000002</v>
          </cell>
          <cell r="D72">
            <v>51.076000000000001</v>
          </cell>
          <cell r="E72">
            <v>92.878000000000014</v>
          </cell>
          <cell r="F72">
            <v>802.80000000000007</v>
          </cell>
          <cell r="G72">
            <v>0.99537500000000001</v>
          </cell>
        </row>
        <row r="73">
          <cell r="A73" t="str">
            <v>3Sa</v>
          </cell>
          <cell r="B73" t="str">
            <v>Morkų lazdelės</v>
          </cell>
          <cell r="C73">
            <v>10</v>
          </cell>
          <cell r="D73">
            <v>2</v>
          </cell>
          <cell r="E73">
            <v>87</v>
          </cell>
          <cell r="F73">
            <v>310</v>
          </cell>
          <cell r="G73">
            <v>0.11999700000000001</v>
          </cell>
        </row>
        <row r="74">
          <cell r="A74" t="str">
            <v>4Sa</v>
          </cell>
          <cell r="B74" t="str">
            <v>Pomidorai</v>
          </cell>
          <cell r="C74">
            <v>10</v>
          </cell>
          <cell r="D74">
            <v>2</v>
          </cell>
          <cell r="E74">
            <v>40.999999999999993</v>
          </cell>
          <cell r="F74">
            <v>170</v>
          </cell>
          <cell r="G74">
            <v>2.6</v>
          </cell>
        </row>
        <row r="75">
          <cell r="A75" t="str">
            <v>5Sa</v>
          </cell>
          <cell r="B75" t="str">
            <v>Rauginti ar marinuoti, ar švieži agurkai</v>
          </cell>
          <cell r="C75">
            <v>5</v>
          </cell>
          <cell r="D75">
            <v>1</v>
          </cell>
          <cell r="E75">
            <v>35</v>
          </cell>
          <cell r="F75">
            <v>166</v>
          </cell>
          <cell r="G75">
            <v>11.299018</v>
          </cell>
        </row>
        <row r="76">
          <cell r="A76" t="str">
            <v>6Sa</v>
          </cell>
          <cell r="B76" t="str">
            <v>Daržovių lazdelės (agurkai, morkos, cukinijos)</v>
          </cell>
          <cell r="C76">
            <v>9.33324</v>
          </cell>
          <cell r="D76">
            <v>1.3333200000000003</v>
          </cell>
          <cell r="E76">
            <v>46.999529999999993</v>
          </cell>
          <cell r="F76">
            <v>200.66465999999997</v>
          </cell>
          <cell r="G76">
            <v>0</v>
          </cell>
        </row>
        <row r="77">
          <cell r="A77" t="str">
            <v>7Sa</v>
          </cell>
          <cell r="B77" t="str">
            <v>Raugintų kopūstų salotos su šalto spaudimo nerafinuotu aliejumi</v>
          </cell>
          <cell r="C77">
            <v>7.508</v>
          </cell>
          <cell r="D77">
            <v>90.020999999999987</v>
          </cell>
          <cell r="E77">
            <v>60.553000000000004</v>
          </cell>
          <cell r="F77">
            <v>1058.05</v>
          </cell>
          <cell r="G77">
            <v>1.8708900000000002</v>
          </cell>
        </row>
        <row r="78">
          <cell r="A78" t="str">
            <v>8Sa</v>
          </cell>
          <cell r="B78" t="str">
            <v>Pekino kopūstų, agurkų ir pomidorų salotos su šalto spaudimo nerafinuotu aliejumi</v>
          </cell>
          <cell r="C78">
            <v>10.390000000000002</v>
          </cell>
          <cell r="D78">
            <v>62.38</v>
          </cell>
          <cell r="E78">
            <v>33.729999999999997</v>
          </cell>
          <cell r="F78">
            <v>656.30000000000007</v>
          </cell>
          <cell r="G78">
            <v>2.2745950000000001</v>
          </cell>
        </row>
        <row r="79">
          <cell r="A79" t="str">
            <v>9Sa</v>
          </cell>
          <cell r="B79" t="str">
            <v>Morkų salotos su saulėgrąžomis ir šalto spaudimo nerafinuotu aliejumi</v>
          </cell>
          <cell r="C79">
            <v>20.03</v>
          </cell>
          <cell r="D79">
            <v>106.08</v>
          </cell>
          <cell r="E79">
            <v>86.52</v>
          </cell>
          <cell r="F79">
            <v>1282.4000000000001</v>
          </cell>
          <cell r="G79">
            <v>0.34250000000000008</v>
          </cell>
        </row>
        <row r="80">
          <cell r="A80" t="str">
            <v>02Pav</v>
          </cell>
          <cell r="B80" t="e">
            <v>#REF!</v>
          </cell>
          <cell r="C80" t="e">
            <v>#REF!</v>
          </cell>
          <cell r="D80" t="e">
            <v>#REF!</v>
          </cell>
          <cell r="E80" t="e">
            <v>#REF!</v>
          </cell>
          <cell r="F80" t="e">
            <v>#REF!</v>
          </cell>
          <cell r="G80" t="e">
            <v>#REF!</v>
          </cell>
        </row>
        <row r="81">
          <cell r="A81" t="str">
            <v>03Pav</v>
          </cell>
          <cell r="B81" t="e">
            <v>#REF!</v>
          </cell>
          <cell r="C81" t="e">
            <v>#REF!</v>
          </cell>
          <cell r="D81" t="e">
            <v>#REF!</v>
          </cell>
          <cell r="E81" t="e">
            <v>#REF!</v>
          </cell>
          <cell r="F81" t="e">
            <v>#REF!</v>
          </cell>
          <cell r="G81" t="e">
            <v>#REF!</v>
          </cell>
        </row>
        <row r="82">
          <cell r="A82" t="str">
            <v>04Pav</v>
          </cell>
          <cell r="B82" t="e">
            <v>#REF!</v>
          </cell>
          <cell r="C82" t="e">
            <v>#REF!</v>
          </cell>
          <cell r="D82" t="e">
            <v>#REF!</v>
          </cell>
          <cell r="E82" t="e">
            <v>#REF!</v>
          </cell>
          <cell r="F82" t="e">
            <v>#REF!</v>
          </cell>
          <cell r="G82" t="e">
            <v>#REF!</v>
          </cell>
        </row>
        <row r="83">
          <cell r="A83" t="str">
            <v>09Pav</v>
          </cell>
          <cell r="B83" t="e">
            <v>#REF!</v>
          </cell>
          <cell r="C83" t="e">
            <v>#REF!</v>
          </cell>
          <cell r="D83" t="e">
            <v>#REF!</v>
          </cell>
          <cell r="E83" t="e">
            <v>#REF!</v>
          </cell>
          <cell r="F83" t="e">
            <v>#REF!</v>
          </cell>
          <cell r="G83" t="e">
            <v>#REF!</v>
          </cell>
        </row>
        <row r="84">
          <cell r="A84" t="str">
            <v>10Pav</v>
          </cell>
          <cell r="B84" t="str">
            <v>Karšti sumuštiniai su varške 9% ir obuoliais (tausojantis)</v>
          </cell>
          <cell r="C84">
            <v>92.27</v>
          </cell>
          <cell r="D84">
            <v>52.47</v>
          </cell>
          <cell r="E84">
            <v>288.16200000000003</v>
          </cell>
          <cell r="F84">
            <v>1972.45</v>
          </cell>
          <cell r="G84">
            <v>2.69252</v>
          </cell>
        </row>
        <row r="85">
          <cell r="A85" t="str">
            <v>11Pav</v>
          </cell>
          <cell r="B85" t="str">
            <v>Duona su sviestu 82% ir fermentiniu sūriu 45%</v>
          </cell>
          <cell r="C85">
            <v>125.72</v>
          </cell>
          <cell r="D85">
            <v>144.28</v>
          </cell>
          <cell r="E85">
            <v>279.64999999999998</v>
          </cell>
          <cell r="F85">
            <v>2901.2</v>
          </cell>
          <cell r="G85">
            <v>3.9192999999999993</v>
          </cell>
        </row>
        <row r="86">
          <cell r="A86" t="str">
            <v>13Pav</v>
          </cell>
          <cell r="B86" t="str">
            <v xml:space="preserve">Natūralus graikiškas jogurtas 3.9 % su sezoniniais vaisiais ir razinomis </v>
          </cell>
          <cell r="C86">
            <v>31.770000000000003</v>
          </cell>
          <cell r="D86">
            <v>25.27</v>
          </cell>
          <cell r="E86">
            <v>144.25</v>
          </cell>
          <cell r="F86">
            <v>899.39999999999986</v>
          </cell>
          <cell r="G86">
            <v>4.2500819999999999</v>
          </cell>
        </row>
        <row r="87">
          <cell r="A87" t="str">
            <v>16Pav</v>
          </cell>
          <cell r="B87" t="str">
            <v xml:space="preserve">Trinta varškė 9% su bananais </v>
          </cell>
          <cell r="C87">
            <v>95.92</v>
          </cell>
          <cell r="D87">
            <v>65.430000000000007</v>
          </cell>
          <cell r="E87">
            <v>133.78</v>
          </cell>
          <cell r="F87">
            <v>1503.7</v>
          </cell>
          <cell r="G87">
            <v>3.8113210000000004</v>
          </cell>
        </row>
        <row r="88">
          <cell r="A88" t="str">
            <v>17Pav</v>
          </cell>
          <cell r="B88" t="str">
            <v>Duona su sviestu 82% ir sėklomis</v>
          </cell>
          <cell r="C88">
            <v>174.39499999999998</v>
          </cell>
          <cell r="D88">
            <v>544.66</v>
          </cell>
          <cell r="E88">
            <v>181.51999999999998</v>
          </cell>
          <cell r="F88">
            <v>5993.5999999999995</v>
          </cell>
          <cell r="G88">
            <v>1.1817000000000002</v>
          </cell>
        </row>
        <row r="89">
          <cell r="A89" t="str">
            <v>1Pav</v>
          </cell>
          <cell r="B89" t="str">
            <v xml:space="preserve">Duona su sviestu ir pomidoru </v>
          </cell>
          <cell r="C89">
            <v>46.22</v>
          </cell>
          <cell r="D89">
            <v>66.679999999999993</v>
          </cell>
          <cell r="E89">
            <v>251.74999999999997</v>
          </cell>
          <cell r="F89">
            <v>1738.1999999999998</v>
          </cell>
          <cell r="G89">
            <v>2.3813</v>
          </cell>
        </row>
        <row r="90">
          <cell r="A90" t="str">
            <v>3Pav</v>
          </cell>
          <cell r="B90" t="str">
            <v>Užkepti sumuštiniai su  fermentiniu 45% sūriu (tausojantis)</v>
          </cell>
          <cell r="C90">
            <v>125.72</v>
          </cell>
          <cell r="D90">
            <v>162.55000000000001</v>
          </cell>
          <cell r="E90">
            <v>327.53000000000003</v>
          </cell>
          <cell r="F90">
            <v>3272.9</v>
          </cell>
          <cell r="G90">
            <v>4.001199999999999</v>
          </cell>
        </row>
        <row r="91">
          <cell r="A91" t="str">
            <v>5Pav</v>
          </cell>
          <cell r="B91" t="str">
            <v>Batonas su lydytu tepamu sūreliu 22%</v>
          </cell>
          <cell r="C91">
            <v>74.45</v>
          </cell>
          <cell r="D91">
            <v>148.97</v>
          </cell>
          <cell r="E91">
            <v>507.23000000000008</v>
          </cell>
          <cell r="F91">
            <v>3720.2000000000003</v>
          </cell>
          <cell r="G91">
            <v>2.2120000000000002</v>
          </cell>
        </row>
        <row r="92">
          <cell r="A92" t="str">
            <v>8Pav</v>
          </cell>
          <cell r="B92" t="str">
            <v>Pertrintas kiaušinis su 82% sviestu</v>
          </cell>
          <cell r="C92">
            <v>100.831</v>
          </cell>
          <cell r="D92">
            <v>176.011</v>
          </cell>
          <cell r="E92">
            <v>18.462000000000003</v>
          </cell>
          <cell r="F92">
            <v>2046.48</v>
          </cell>
          <cell r="G92">
            <v>3.39683</v>
          </cell>
        </row>
        <row r="93">
          <cell r="A93" t="str">
            <v>022Pa</v>
          </cell>
          <cell r="B93" t="e">
            <v>#REF!</v>
          </cell>
          <cell r="C93" t="e">
            <v>#REF!</v>
          </cell>
          <cell r="D93" t="e">
            <v>#REF!</v>
          </cell>
          <cell r="E93" t="e">
            <v>#REF!</v>
          </cell>
          <cell r="F93" t="e">
            <v>#REF!</v>
          </cell>
          <cell r="G93" t="e">
            <v>#REF!</v>
          </cell>
        </row>
        <row r="94">
          <cell r="A94" t="str">
            <v>02Pa</v>
          </cell>
          <cell r="B94" t="str">
            <v>Grietinės 30%-pomidorų padažas</v>
          </cell>
          <cell r="C94">
            <v>16.62</v>
          </cell>
          <cell r="D94">
            <v>172.58500000000001</v>
          </cell>
          <cell r="E94">
            <v>52.440000000000005</v>
          </cell>
          <cell r="F94">
            <v>1830.1</v>
          </cell>
          <cell r="G94">
            <v>0</v>
          </cell>
        </row>
        <row r="95">
          <cell r="A95" t="str">
            <v>04Pa</v>
          </cell>
          <cell r="B95" t="e">
            <v>#REF!</v>
          </cell>
          <cell r="C95" t="e">
            <v>#REF!</v>
          </cell>
          <cell r="D95" t="e">
            <v>#REF!</v>
          </cell>
          <cell r="E95" t="e">
            <v>#REF!</v>
          </cell>
          <cell r="F95" t="e">
            <v>#REF!</v>
          </cell>
          <cell r="G95" t="e">
            <v>#REF!</v>
          </cell>
        </row>
        <row r="96">
          <cell r="A96" t="str">
            <v>05Pa</v>
          </cell>
          <cell r="B96" t="e">
            <v>#REF!</v>
          </cell>
          <cell r="C96" t="e">
            <v>#REF!</v>
          </cell>
          <cell r="D96" t="e">
            <v>#REF!</v>
          </cell>
          <cell r="E96" t="e">
            <v>#REF!</v>
          </cell>
          <cell r="F96" t="e">
            <v>#REF!</v>
          </cell>
          <cell r="G96" t="e">
            <v>#REF!</v>
          </cell>
        </row>
        <row r="97">
          <cell r="A97" t="str">
            <v>06Pa</v>
          </cell>
          <cell r="B97" t="e">
            <v>#REF!</v>
          </cell>
          <cell r="C97" t="e">
            <v>#REF!</v>
          </cell>
          <cell r="D97" t="e">
            <v>#REF!</v>
          </cell>
          <cell r="E97" t="e">
            <v>#REF!</v>
          </cell>
          <cell r="F97" t="e">
            <v>#REF!</v>
          </cell>
          <cell r="G97" t="e">
            <v>#REF!</v>
          </cell>
        </row>
        <row r="98">
          <cell r="A98" t="str">
            <v>08Pa</v>
          </cell>
          <cell r="B98" t="e">
            <v>#REF!</v>
          </cell>
          <cell r="C98" t="e">
            <v>#REF!</v>
          </cell>
          <cell r="D98" t="e">
            <v>#REF!</v>
          </cell>
          <cell r="E98" t="e">
            <v>#REF!</v>
          </cell>
          <cell r="F98" t="e">
            <v>#REF!</v>
          </cell>
          <cell r="G98" t="e">
            <v>#REF!</v>
          </cell>
        </row>
        <row r="99">
          <cell r="A99" t="str">
            <v>1Pa</v>
          </cell>
          <cell r="B99" t="str">
            <v>Grietinės 30% padažas</v>
          </cell>
          <cell r="C99">
            <v>17.600000000000001</v>
          </cell>
          <cell r="D99">
            <v>191.65</v>
          </cell>
          <cell r="E99">
            <v>53</v>
          </cell>
          <cell r="F99">
            <v>2009</v>
          </cell>
          <cell r="G99">
            <v>1.8995000000000002</v>
          </cell>
        </row>
        <row r="100">
          <cell r="A100" t="str">
            <v>2Pa</v>
          </cell>
          <cell r="B100" t="str">
            <v>Grietinės-majonezo padažas</v>
          </cell>
          <cell r="C100">
            <v>16</v>
          </cell>
          <cell r="D100">
            <v>320</v>
          </cell>
          <cell r="E100">
            <v>41.400000000000006</v>
          </cell>
          <cell r="F100">
            <v>3110</v>
          </cell>
          <cell r="G100">
            <v>3.4499999999999997</v>
          </cell>
        </row>
        <row r="101">
          <cell r="A101" t="str">
            <v>3Pa</v>
          </cell>
          <cell r="B101" t="str">
            <v>Agurkinis padažas</v>
          </cell>
          <cell r="C101">
            <v>10.68</v>
          </cell>
          <cell r="D101">
            <v>223.38000000000002</v>
          </cell>
          <cell r="E101">
            <v>42.96</v>
          </cell>
          <cell r="F101">
            <v>2219.3999999999996</v>
          </cell>
          <cell r="G101">
            <v>4.22227</v>
          </cell>
        </row>
        <row r="102">
          <cell r="A102" t="str">
            <v>0200Va</v>
          </cell>
          <cell r="B102" t="e">
            <v>#REF!</v>
          </cell>
          <cell r="C102" t="e">
            <v>#REF!</v>
          </cell>
          <cell r="D102" t="e">
            <v>#REF!</v>
          </cell>
          <cell r="E102" t="e">
            <v>#REF!</v>
          </cell>
          <cell r="F102" t="e">
            <v>#REF!</v>
          </cell>
          <cell r="G102" t="e">
            <v>#REF!</v>
          </cell>
        </row>
        <row r="103">
          <cell r="A103" t="str">
            <v>055Va</v>
          </cell>
          <cell r="B103" t="e">
            <v>#REF!</v>
          </cell>
          <cell r="C103" t="e">
            <v>#REF!</v>
          </cell>
          <cell r="D103" t="e">
            <v>#REF!</v>
          </cell>
          <cell r="E103" t="e">
            <v>#REF!</v>
          </cell>
          <cell r="F103" t="e">
            <v>#REF!</v>
          </cell>
          <cell r="G103" t="e">
            <v>#REF!</v>
          </cell>
        </row>
        <row r="104">
          <cell r="A104" t="str">
            <v>077Va</v>
          </cell>
          <cell r="B104" t="e">
            <v>#REF!</v>
          </cell>
          <cell r="C104" t="e">
            <v>#REF!</v>
          </cell>
          <cell r="D104" t="e">
            <v>#REF!</v>
          </cell>
          <cell r="E104" t="e">
            <v>#REF!</v>
          </cell>
          <cell r="F104" t="e">
            <v>#REF!</v>
          </cell>
          <cell r="G104" t="e">
            <v>#REF!</v>
          </cell>
        </row>
        <row r="105">
          <cell r="A105" t="str">
            <v>088Va</v>
          </cell>
          <cell r="B105" t="e">
            <v>#REF!</v>
          </cell>
          <cell r="C105" t="e">
            <v>#REF!</v>
          </cell>
          <cell r="D105" t="e">
            <v>#REF!</v>
          </cell>
          <cell r="E105" t="e">
            <v>#REF!</v>
          </cell>
          <cell r="F105" t="e">
            <v>#REF!</v>
          </cell>
          <cell r="G105" t="e">
            <v>#REF!</v>
          </cell>
        </row>
        <row r="106">
          <cell r="A106" t="str">
            <v>10Va</v>
          </cell>
          <cell r="B106" t="str">
            <v>Virtų bulvių blyneliai (tausojantis)</v>
          </cell>
          <cell r="C106">
            <v>29.748400000000004</v>
          </cell>
          <cell r="D106">
            <v>42.598140000000001</v>
          </cell>
          <cell r="E106">
            <v>245.58142000000001</v>
          </cell>
          <cell r="F106">
            <v>1458.8234</v>
          </cell>
          <cell r="G106">
            <v>1.4678900000000001</v>
          </cell>
        </row>
        <row r="107">
          <cell r="A107" t="str">
            <v>11Va</v>
          </cell>
          <cell r="B107" t="str">
            <v>Varškės (9%) spygliukai (tausojantis)</v>
          </cell>
          <cell r="C107">
            <v>122.994</v>
          </cell>
          <cell r="D107">
            <v>69.06</v>
          </cell>
          <cell r="E107">
            <v>214.904</v>
          </cell>
          <cell r="F107">
            <v>1979.01</v>
          </cell>
          <cell r="G107">
            <v>3.4374300000000009</v>
          </cell>
        </row>
        <row r="108">
          <cell r="A108" t="str">
            <v>12Va</v>
          </cell>
          <cell r="B108" t="str">
            <v>Pupelių, makaronų, pomidorų salotos (ankštinis patiekalas) (augalinis) (tausojantis)</v>
          </cell>
          <cell r="C108">
            <v>66.086619999999996</v>
          </cell>
          <cell r="D108">
            <v>54.414989999999996</v>
          </cell>
          <cell r="E108">
            <v>250.63637</v>
          </cell>
          <cell r="F108">
            <v>1626.1655000000001</v>
          </cell>
          <cell r="G108">
            <v>1.80915</v>
          </cell>
        </row>
        <row r="109">
          <cell r="A109" t="str">
            <v>13Va</v>
          </cell>
          <cell r="B109" t="str">
            <v xml:space="preserve">Duona su sviestu ir žalumynais </v>
          </cell>
          <cell r="C109">
            <v>69.36</v>
          </cell>
          <cell r="D109">
            <v>95.92</v>
          </cell>
          <cell r="E109">
            <v>384.78</v>
          </cell>
          <cell r="F109">
            <v>2621.6</v>
          </cell>
          <cell r="G109">
            <v>0.47134999999999999</v>
          </cell>
        </row>
        <row r="110">
          <cell r="A110" t="str">
            <v>15Va</v>
          </cell>
          <cell r="B110" t="str">
            <v>Viso grūdo spelta miltų blyneliai su bananais</v>
          </cell>
          <cell r="C110">
            <v>86.339600000000004</v>
          </cell>
          <cell r="D110">
            <v>93.229900000000001</v>
          </cell>
          <cell r="E110">
            <v>400.80230000000006</v>
          </cell>
          <cell r="F110">
            <v>2706.9010000000003</v>
          </cell>
          <cell r="G110">
            <v>2.3558599999999998</v>
          </cell>
        </row>
        <row r="111">
          <cell r="A111" t="str">
            <v>16Va</v>
          </cell>
          <cell r="B111" t="str">
            <v>Avižinių dribsnių blyneliai</v>
          </cell>
          <cell r="C111">
            <v>70.163200000000018</v>
          </cell>
          <cell r="D111">
            <v>75.59320000000001</v>
          </cell>
          <cell r="E111">
            <v>317.06900000000007</v>
          </cell>
          <cell r="F111">
            <v>2170.8290000000002</v>
          </cell>
          <cell r="G111">
            <v>1.5789000000000002</v>
          </cell>
        </row>
        <row r="112">
          <cell r="A112" t="str">
            <v>17Va</v>
          </cell>
          <cell r="B112" t="str">
            <v>Daržovių troškinys (bulvių, morkų, žiedinių kopūstų, brokolių ir konservuotų kukurūzų ) su aukščiausios rūšies virtomis dešrelėmis (tausojantis)</v>
          </cell>
          <cell r="C112">
            <v>45.85</v>
          </cell>
          <cell r="D112">
            <v>75.947499999999991</v>
          </cell>
          <cell r="E112">
            <v>104.80250000000001</v>
          </cell>
          <cell r="F112">
            <v>1246.7750000000001</v>
          </cell>
          <cell r="G112">
            <v>4.0789857999999999</v>
          </cell>
        </row>
        <row r="113">
          <cell r="A113" t="str">
            <v>1Va</v>
          </cell>
          <cell r="B113" t="str">
            <v>Varškės 9% apkepas (tausojantis)</v>
          </cell>
          <cell r="C113">
            <v>127.96174999999999</v>
          </cell>
          <cell r="D113">
            <v>85.414999999999992</v>
          </cell>
          <cell r="E113">
            <v>177.15200000000004</v>
          </cell>
          <cell r="F113">
            <v>2006.2674999999999</v>
          </cell>
          <cell r="G113">
            <v>3.3961500000000004</v>
          </cell>
        </row>
        <row r="114">
          <cell r="A114" t="str">
            <v>2Va</v>
          </cell>
          <cell r="B114" t="str">
            <v>Spelta ar viso grūdo makaronų užkepėlė su daržovėmis ( agurkai, pomidorai)  ir aukščiausios rūšies virtomis dešrelėmis (tausojantis)</v>
          </cell>
          <cell r="C114">
            <v>72.38000000000001</v>
          </cell>
          <cell r="D114">
            <v>77.180000000000007</v>
          </cell>
          <cell r="E114">
            <v>212.01999999999998</v>
          </cell>
          <cell r="F114">
            <v>1855.54</v>
          </cell>
          <cell r="G114">
            <v>3.4827440000000003</v>
          </cell>
        </row>
        <row r="115">
          <cell r="A115" t="str">
            <v>3Va</v>
          </cell>
          <cell r="B115" t="str">
            <v>Sklindžiai su obuoliais ir razinomis</v>
          </cell>
          <cell r="C115">
            <v>75.050000000000011</v>
          </cell>
          <cell r="D115">
            <v>89.710000000000008</v>
          </cell>
          <cell r="E115">
            <v>456.21999999999997</v>
          </cell>
          <cell r="F115">
            <v>2866.1000000000004</v>
          </cell>
          <cell r="G115">
            <v>1.2540200000000001</v>
          </cell>
        </row>
        <row r="116">
          <cell r="A116" t="str">
            <v>4Va</v>
          </cell>
          <cell r="B116" t="str">
            <v>Mieliniai blynai</v>
          </cell>
          <cell r="C116">
            <v>76.415000000000006</v>
          </cell>
          <cell r="D116">
            <v>102.71999999999998</v>
          </cell>
          <cell r="E116">
            <v>377.185</v>
          </cell>
          <cell r="F116">
            <v>2698.0049999999997</v>
          </cell>
          <cell r="G116">
            <v>1.4420900000000001</v>
          </cell>
        </row>
        <row r="117">
          <cell r="A117" t="str">
            <v>5Va</v>
          </cell>
          <cell r="B117" t="str">
            <v>Daržovių (bulvių, morkų, kopūstų) troškinys su dešrelėmis a.r. (tausojantis)</v>
          </cell>
          <cell r="C117">
            <v>47.814999999999998</v>
          </cell>
          <cell r="D117">
            <v>79.940000000000012</v>
          </cell>
          <cell r="E117">
            <v>98.320000000000022</v>
          </cell>
          <cell r="F117">
            <v>1276.7</v>
          </cell>
          <cell r="G117">
            <v>0.50334100000000004</v>
          </cell>
        </row>
        <row r="118">
          <cell r="A118" t="str">
            <v>6Va</v>
          </cell>
          <cell r="B118" t="str">
            <v>Virti varškėčiai (varškė 9%) (tausojantis)</v>
          </cell>
          <cell r="C118">
            <v>136.05850000000001</v>
          </cell>
          <cell r="D118">
            <v>66.401499999999999</v>
          </cell>
          <cell r="E118">
            <v>266.46100000000001</v>
          </cell>
          <cell r="F118">
            <v>2194.6749999999997</v>
          </cell>
          <cell r="G118">
            <v>3.3609800000000001</v>
          </cell>
        </row>
        <row r="119">
          <cell r="A119" t="str">
            <v>7Va</v>
          </cell>
          <cell r="B119" t="str">
            <v>Žirnių, bulvių, morkų troškinys (tausojantis)(ankštinis patiekalas)(augalinis)</v>
          </cell>
          <cell r="C119">
            <v>11.315</v>
          </cell>
          <cell r="D119">
            <v>45.974999999999994</v>
          </cell>
          <cell r="E119">
            <v>99.89</v>
          </cell>
          <cell r="F119">
            <v>818.55</v>
          </cell>
          <cell r="G119">
            <v>0.90333160000000001</v>
          </cell>
        </row>
        <row r="120">
          <cell r="A120" t="str">
            <v>8Va</v>
          </cell>
          <cell r="B120" t="str">
            <v>Morkų užtepėlė (augalinis) (tausojantis)</v>
          </cell>
          <cell r="C120">
            <v>16.2136</v>
          </cell>
          <cell r="D120">
            <v>152.90339999999998</v>
          </cell>
          <cell r="E120">
            <v>121.78400000000001</v>
          </cell>
          <cell r="F120">
            <v>1778.4839999999999</v>
          </cell>
          <cell r="G120">
            <v>0.43470000000000003</v>
          </cell>
        </row>
        <row r="121">
          <cell r="A121" t="str">
            <v>9Va</v>
          </cell>
          <cell r="B121" t="str">
            <v>Kaimiški blynai (pilno grūdo miltai, varškė 9%, kefyras 2,5%)</v>
          </cell>
          <cell r="C121">
            <v>99.77</v>
          </cell>
          <cell r="D121">
            <v>93.25</v>
          </cell>
          <cell r="E121">
            <v>336.83</v>
          </cell>
          <cell r="F121">
            <v>2564</v>
          </cell>
          <cell r="G121">
            <v>0</v>
          </cell>
        </row>
        <row r="122">
          <cell r="A122" t="str">
            <v>010G</v>
          </cell>
          <cell r="B122" t="e">
            <v>#REF!</v>
          </cell>
          <cell r="C122" t="e">
            <v>#REF!</v>
          </cell>
          <cell r="D122" t="e">
            <v>#REF!</v>
          </cell>
          <cell r="E122" t="e">
            <v>#REF!</v>
          </cell>
          <cell r="F122" t="e">
            <v>#REF!</v>
          </cell>
          <cell r="G122" t="e">
            <v>#REF!</v>
          </cell>
        </row>
        <row r="123">
          <cell r="A123" t="str">
            <v>013G</v>
          </cell>
          <cell r="B123" t="e">
            <v>#REF!</v>
          </cell>
          <cell r="C123" t="e">
            <v>#REF!</v>
          </cell>
          <cell r="D123" t="e">
            <v>#REF!</v>
          </cell>
          <cell r="E123" t="e">
            <v>#REF!</v>
          </cell>
          <cell r="F123" t="e">
            <v>#REF!</v>
          </cell>
          <cell r="G123" t="e">
            <v>#REF!</v>
          </cell>
        </row>
        <row r="124">
          <cell r="A124" t="str">
            <v>08G</v>
          </cell>
          <cell r="B124" t="e">
            <v>#REF!</v>
          </cell>
          <cell r="C124" t="e">
            <v>#REF!</v>
          </cell>
          <cell r="D124" t="e">
            <v>#REF!</v>
          </cell>
          <cell r="E124" t="e">
            <v>#REF!</v>
          </cell>
          <cell r="F124" t="e">
            <v>#REF!</v>
          </cell>
          <cell r="G124" t="e">
            <v>#REF!</v>
          </cell>
        </row>
        <row r="125">
          <cell r="A125" t="str">
            <v>10G</v>
          </cell>
          <cell r="B125" t="str">
            <v>Vanduo su citrina</v>
          </cell>
          <cell r="C125">
            <v>0.35</v>
          </cell>
          <cell r="D125">
            <v>0.2</v>
          </cell>
          <cell r="E125">
            <v>4.5999999999999996</v>
          </cell>
          <cell r="F125">
            <v>15.5</v>
          </cell>
          <cell r="G125">
            <v>0.13</v>
          </cell>
        </row>
        <row r="126">
          <cell r="A126" t="str">
            <v>1G</v>
          </cell>
          <cell r="B126" t="str">
            <v>Arbatžolių ar žolelių arbata be cukraus</v>
          </cell>
          <cell r="C126">
            <v>0</v>
          </cell>
          <cell r="D126">
            <v>0</v>
          </cell>
          <cell r="E126">
            <v>3.0000000000000001E-3</v>
          </cell>
          <cell r="F126">
            <v>0</v>
          </cell>
          <cell r="G126">
            <v>0.03</v>
          </cell>
        </row>
        <row r="127">
          <cell r="A127" t="str">
            <v>2G</v>
          </cell>
          <cell r="B127" t="str">
            <v>Kmynų arba pankolių arbata be cukraus</v>
          </cell>
          <cell r="C127">
            <v>0.99</v>
          </cell>
          <cell r="D127">
            <v>0.72499999999999998</v>
          </cell>
          <cell r="E127">
            <v>2.4950000000000001</v>
          </cell>
          <cell r="F127">
            <v>16.649999999999999</v>
          </cell>
          <cell r="G127">
            <v>2.2499999999999999E-2</v>
          </cell>
        </row>
        <row r="128">
          <cell r="A128" t="str">
            <v>3G</v>
          </cell>
          <cell r="B128" t="str">
            <v>Vaisinė arbata be cukraus</v>
          </cell>
          <cell r="C128">
            <v>0</v>
          </cell>
          <cell r="D128">
            <v>0</v>
          </cell>
          <cell r="E128">
            <v>9.0000000000000011E-3</v>
          </cell>
          <cell r="F128">
            <v>0</v>
          </cell>
          <cell r="G128">
            <v>0</v>
          </cell>
        </row>
        <row r="129">
          <cell r="A129" t="str">
            <v>4G</v>
          </cell>
          <cell r="B129" t="str">
            <v>Pienas 2.5%</v>
          </cell>
          <cell r="C129">
            <v>34</v>
          </cell>
          <cell r="D129">
            <v>25</v>
          </cell>
          <cell r="E129">
            <v>49</v>
          </cell>
          <cell r="F129">
            <v>560</v>
          </cell>
          <cell r="G129">
            <v>0.83</v>
          </cell>
        </row>
        <row r="130">
          <cell r="A130" t="str">
            <v>5G</v>
          </cell>
          <cell r="B130" t="str">
            <v>Kefyras 2.5%</v>
          </cell>
          <cell r="C130">
            <v>34</v>
          </cell>
          <cell r="D130">
            <v>25</v>
          </cell>
          <cell r="E130">
            <v>49</v>
          </cell>
          <cell r="F130">
            <v>600</v>
          </cell>
          <cell r="G130">
            <v>0.86</v>
          </cell>
        </row>
        <row r="131">
          <cell r="A131" t="str">
            <v>6G</v>
          </cell>
          <cell r="B131" t="str">
            <v>Rūgpienis 2.5%</v>
          </cell>
          <cell r="C131">
            <v>34</v>
          </cell>
          <cell r="D131">
            <v>25</v>
          </cell>
          <cell r="E131">
            <v>49</v>
          </cell>
          <cell r="F131">
            <v>570</v>
          </cell>
          <cell r="G131">
            <v>0.76</v>
          </cell>
        </row>
        <row r="132">
          <cell r="A132" t="str">
            <v>7G</v>
          </cell>
          <cell r="B132" t="str">
            <v>Džiovinų vaisių kompotas be cukraus</v>
          </cell>
          <cell r="C132">
            <v>2.91</v>
          </cell>
          <cell r="D132">
            <v>1.02</v>
          </cell>
          <cell r="E132">
            <v>61.26</v>
          </cell>
          <cell r="F132">
            <v>210.3</v>
          </cell>
          <cell r="G132">
            <v>0.498</v>
          </cell>
        </row>
        <row r="133">
          <cell r="A133" t="str">
            <v>8G</v>
          </cell>
          <cell r="B133" t="str">
            <v>Kmynų  arbata su pienu be cukraus</v>
          </cell>
          <cell r="C133">
            <v>24.79</v>
          </cell>
          <cell r="D133">
            <v>18.225000000000001</v>
          </cell>
          <cell r="E133">
            <v>36.795000000000002</v>
          </cell>
          <cell r="F133">
            <v>408.65000000000003</v>
          </cell>
          <cell r="G133">
            <v>0.60349999999999993</v>
          </cell>
        </row>
        <row r="134">
          <cell r="A134" t="str">
            <v>9G</v>
          </cell>
          <cell r="B134" t="str">
            <v xml:space="preserve"> 100% sulčių gėrimas be pridėtinio cukraus</v>
          </cell>
          <cell r="C134">
            <v>2</v>
          </cell>
          <cell r="D134">
            <v>0.5</v>
          </cell>
          <cell r="E134">
            <v>56.5</v>
          </cell>
          <cell r="F134">
            <v>225</v>
          </cell>
          <cell r="G134">
            <v>0.94</v>
          </cell>
        </row>
        <row r="135">
          <cell r="A135" t="str">
            <v>013A</v>
          </cell>
          <cell r="B135" t="str">
            <v>Keptos vištienos filė lazdelės (tausojantis)</v>
          </cell>
          <cell r="C135">
            <v>274.10749999999996</v>
          </cell>
          <cell r="D135">
            <v>67.942499999999995</v>
          </cell>
          <cell r="E135">
            <v>54.785000000000004</v>
          </cell>
          <cell r="F135">
            <v>1922.0249999999999</v>
          </cell>
          <cell r="G135">
            <v>9.39724</v>
          </cell>
        </row>
        <row r="136">
          <cell r="A136" t="str">
            <v>019A</v>
          </cell>
          <cell r="B136" t="e">
            <v>#REF!</v>
          </cell>
          <cell r="C136" t="e">
            <v>#REF!</v>
          </cell>
          <cell r="D136" t="e">
            <v>#REF!</v>
          </cell>
          <cell r="E136" t="e">
            <v>#REF!</v>
          </cell>
          <cell r="F136" t="e">
            <v>#REF!</v>
          </cell>
          <cell r="G136" t="e">
            <v>#REF!</v>
          </cell>
        </row>
        <row r="137">
          <cell r="A137" t="str">
            <v>023A</v>
          </cell>
          <cell r="B137" t="e">
            <v>#REF!</v>
          </cell>
          <cell r="C137" t="e">
            <v>#REF!</v>
          </cell>
          <cell r="D137" t="e">
            <v>#REF!</v>
          </cell>
          <cell r="E137" t="e">
            <v>#REF!</v>
          </cell>
          <cell r="F137" t="e">
            <v>#REF!</v>
          </cell>
          <cell r="G137" t="e">
            <v>#REF!</v>
          </cell>
        </row>
        <row r="138">
          <cell r="A138" t="str">
            <v>033A</v>
          </cell>
          <cell r="B138" t="e">
            <v>#REF!</v>
          </cell>
          <cell r="C138" t="e">
            <v>#REF!</v>
          </cell>
          <cell r="D138" t="e">
            <v>#REF!</v>
          </cell>
          <cell r="E138" t="e">
            <v>#REF!</v>
          </cell>
          <cell r="F138" t="e">
            <v>#REF!</v>
          </cell>
          <cell r="G138" t="e">
            <v>#REF!</v>
          </cell>
        </row>
        <row r="139">
          <cell r="A139" t="str">
            <v>055A</v>
          </cell>
          <cell r="B139" t="e">
            <v>#REF!</v>
          </cell>
          <cell r="C139" t="e">
            <v>#REF!</v>
          </cell>
          <cell r="D139" t="e">
            <v>#REF!</v>
          </cell>
          <cell r="E139" t="e">
            <v>#REF!</v>
          </cell>
          <cell r="F139" t="e">
            <v>#REF!</v>
          </cell>
          <cell r="G139" t="e">
            <v>#REF!</v>
          </cell>
        </row>
        <row r="140">
          <cell r="A140" t="str">
            <v>08A</v>
          </cell>
          <cell r="B140" t="e">
            <v>#REF!</v>
          </cell>
          <cell r="C140" t="e">
            <v>#REF!</v>
          </cell>
          <cell r="D140" t="e">
            <v>#REF!</v>
          </cell>
          <cell r="E140" t="e">
            <v>#REF!</v>
          </cell>
          <cell r="F140" t="e">
            <v>#REF!</v>
          </cell>
          <cell r="G140" t="e">
            <v>#REF!</v>
          </cell>
        </row>
        <row r="141">
          <cell r="A141" t="str">
            <v>10A</v>
          </cell>
          <cell r="B141" t="str">
            <v>Virtų bulvių cepelinai su mėsa (kiauliena) (tausojantis)</v>
          </cell>
          <cell r="C141">
            <v>82.001499999999979</v>
          </cell>
          <cell r="D141">
            <v>48.627499999999998</v>
          </cell>
          <cell r="E141">
            <v>215.75500000000002</v>
          </cell>
          <cell r="F141">
            <v>1601.325</v>
          </cell>
          <cell r="G141">
            <v>2.9460107999999998</v>
          </cell>
        </row>
        <row r="142">
          <cell r="A142" t="str">
            <v>11A</v>
          </cell>
          <cell r="B142" t="str">
            <v>Plovas su kalakutiena (tausojantis)</v>
          </cell>
          <cell r="C142">
            <v>112.59549</v>
          </cell>
          <cell r="D142">
            <v>62.978340000000003</v>
          </cell>
          <cell r="E142">
            <v>236.4135</v>
          </cell>
          <cell r="F142">
            <v>1899.3472000000004</v>
          </cell>
          <cell r="G142">
            <v>3.4402318999999997</v>
          </cell>
        </row>
        <row r="143">
          <cell r="A143" t="str">
            <v>120A</v>
          </cell>
          <cell r="B143" t="str">
            <v>Kiaulienos kotletas (tausojantis)</v>
          </cell>
          <cell r="C143">
            <v>198.57999999999998</v>
          </cell>
          <cell r="D143">
            <v>94.52500000000002</v>
          </cell>
          <cell r="E143">
            <v>31.63</v>
          </cell>
          <cell r="F143">
            <v>1769.0000000000002</v>
          </cell>
          <cell r="G143">
            <v>5.2033690000000004</v>
          </cell>
        </row>
        <row r="144">
          <cell r="A144" t="str">
            <v>12A</v>
          </cell>
          <cell r="B144" t="str">
            <v xml:space="preserve"> Kiaulienos kumpio maltiniai (tausojantis)</v>
          </cell>
          <cell r="C144">
            <v>215.62549999999996</v>
          </cell>
          <cell r="D144">
            <v>93.103500000000011</v>
          </cell>
          <cell r="E144">
            <v>112.3425</v>
          </cell>
          <cell r="F144">
            <v>2138.86</v>
          </cell>
          <cell r="G144">
            <v>5.6856540000000013</v>
          </cell>
        </row>
        <row r="145">
          <cell r="A145" t="str">
            <v>130A</v>
          </cell>
          <cell r="B145" t="str">
            <v>Kepta viščiukų broilerių šlaunelių mėsa be odos (tausojantis)</v>
          </cell>
          <cell r="C145">
            <v>287.45256999999998</v>
          </cell>
          <cell r="D145">
            <v>55.729230000000001</v>
          </cell>
          <cell r="E145">
            <v>5.6857100000000003</v>
          </cell>
          <cell r="F145">
            <v>1677.8269</v>
          </cell>
          <cell r="G145">
            <v>8.192499999999999</v>
          </cell>
        </row>
        <row r="146">
          <cell r="A146" t="str">
            <v>13A</v>
          </cell>
          <cell r="B146" t="str">
            <v>Vištienos filė kukuliai (tausojantis)</v>
          </cell>
          <cell r="C146">
            <v>244.5</v>
          </cell>
          <cell r="D146">
            <v>38.600000000000009</v>
          </cell>
          <cell r="E146">
            <v>40.110000000000007</v>
          </cell>
          <cell r="F146">
            <v>1475.6</v>
          </cell>
          <cell r="G146">
            <v>8.2177410000000002</v>
          </cell>
        </row>
        <row r="147">
          <cell r="A147" t="str">
            <v>14A</v>
          </cell>
          <cell r="B147" t="str">
            <v>Karališki balandėliai (kiauliena, kopūstai) (tausojantis)</v>
          </cell>
          <cell r="C147">
            <v>161.96999999999997</v>
          </cell>
          <cell r="D147">
            <v>95.18</v>
          </cell>
          <cell r="E147">
            <v>74.650000000000006</v>
          </cell>
          <cell r="F147">
            <v>1780.8</v>
          </cell>
          <cell r="G147">
            <v>4.6375490000000008</v>
          </cell>
        </row>
        <row r="148">
          <cell r="A148" t="str">
            <v>15A</v>
          </cell>
          <cell r="B148" t="str">
            <v>Žuvies (jūros lydekos) apkepas (tausojantis)</v>
          </cell>
          <cell r="C148">
            <v>189.53930000000005</v>
          </cell>
          <cell r="D148">
            <v>69.737859999999998</v>
          </cell>
          <cell r="E148">
            <v>57.669410000000013</v>
          </cell>
          <cell r="F148">
            <v>1593.1433</v>
          </cell>
          <cell r="G148">
            <v>7.1384269999999992</v>
          </cell>
        </row>
        <row r="149">
          <cell r="A149" t="str">
            <v>1A</v>
          </cell>
          <cell r="B149" t="str">
            <v>Kiaulienos kumpio ir grikių troškinys su morkomis ir pomidorais savo sultyse (tausojantis)</v>
          </cell>
          <cell r="C149">
            <v>132.12668999999997</v>
          </cell>
          <cell r="D149">
            <v>60.436359999999993</v>
          </cell>
          <cell r="E149">
            <v>214.73826</v>
          </cell>
          <cell r="F149">
            <v>1900.8109000000004</v>
          </cell>
          <cell r="G149">
            <v>3.5251130000000002</v>
          </cell>
        </row>
        <row r="150">
          <cell r="A150" t="str">
            <v>22A</v>
          </cell>
          <cell r="B150" t="str">
            <v>Lašiša su ryžiais ir daržovėmis (morkomis, svogūnais) (tausojantis)</v>
          </cell>
          <cell r="C150">
            <v>131.08938999999998</v>
          </cell>
          <cell r="D150">
            <v>113.10158</v>
          </cell>
          <cell r="E150">
            <v>158.46749</v>
          </cell>
          <cell r="F150">
            <v>2128.9442999999997</v>
          </cell>
          <cell r="G150">
            <v>13.027584599999999</v>
          </cell>
        </row>
        <row r="151">
          <cell r="A151" t="str">
            <v>24A</v>
          </cell>
          <cell r="B151" t="str">
            <v>Virti viso grūdo makaronai su maltos kiaulienos padažu (tausojantis)</v>
          </cell>
          <cell r="C151">
            <v>77.23</v>
          </cell>
          <cell r="D151">
            <v>46.595000000000006</v>
          </cell>
          <cell r="E151">
            <v>207.29</v>
          </cell>
          <cell r="F151">
            <v>1581.4</v>
          </cell>
          <cell r="G151">
            <v>2.6191500000000003</v>
          </cell>
        </row>
        <row r="152">
          <cell r="A152" t="str">
            <v>25A</v>
          </cell>
          <cell r="B152" t="str">
            <v>Jautienos- kiaulienos maltinukai (tausojantis)</v>
          </cell>
          <cell r="C152">
            <v>205.21999999999997</v>
          </cell>
          <cell r="D152">
            <v>109.25500000000001</v>
          </cell>
          <cell r="E152">
            <v>58.17</v>
          </cell>
          <cell r="F152">
            <v>2024.4</v>
          </cell>
          <cell r="G152">
            <v>7.0332490000000005</v>
          </cell>
        </row>
        <row r="153">
          <cell r="A153" t="str">
            <v>26A</v>
          </cell>
          <cell r="B153" t="str">
            <v>Kiaulienos kumpis su troškintais kopūstais (tausojantis)</v>
          </cell>
          <cell r="C153">
            <v>101.19154999999999</v>
          </cell>
          <cell r="D153">
            <v>61.544090000000004</v>
          </cell>
          <cell r="E153">
            <v>43.529769999999999</v>
          </cell>
          <cell r="F153">
            <v>1117.3086000000001</v>
          </cell>
          <cell r="G153">
            <v>3.6942289999999995</v>
          </cell>
        </row>
        <row r="154">
          <cell r="A154" t="str">
            <v>2A</v>
          </cell>
          <cell r="B154" t="str">
            <v>Žuvies (jūros lydeka) maltinis (tausojantis)</v>
          </cell>
          <cell r="C154">
            <v>223.11</v>
          </cell>
          <cell r="D154">
            <v>58.160000000000004</v>
          </cell>
          <cell r="E154">
            <v>145.43799999999999</v>
          </cell>
          <cell r="F154">
            <v>1992.3400000000001</v>
          </cell>
          <cell r="G154">
            <v>7.7638590000000001</v>
          </cell>
        </row>
        <row r="155">
          <cell r="A155" t="str">
            <v>3A</v>
          </cell>
          <cell r="B155" t="str">
            <v>Netikras zuikis(kiaulienos kumpis)(tausojantis)</v>
          </cell>
          <cell r="C155">
            <v>195.3</v>
          </cell>
          <cell r="D155">
            <v>95.305000000000007</v>
          </cell>
          <cell r="E155">
            <v>55.580000000000005</v>
          </cell>
          <cell r="F155">
            <v>1853.7</v>
          </cell>
          <cell r="G155">
            <v>5.2545539999999997</v>
          </cell>
        </row>
        <row r="156">
          <cell r="A156" t="str">
            <v>4A</v>
          </cell>
          <cell r="B156" t="str">
            <v>Vištienos filė maltinukas (tausojantis)</v>
          </cell>
          <cell r="C156">
            <v>255.23000000000002</v>
          </cell>
          <cell r="D156">
            <v>39.645000000000003</v>
          </cell>
          <cell r="E156">
            <v>96.550000000000011</v>
          </cell>
          <cell r="F156">
            <v>1752.9</v>
          </cell>
          <cell r="G156">
            <v>8.3658110000000008</v>
          </cell>
        </row>
        <row r="157">
          <cell r="A157" t="str">
            <v>5A</v>
          </cell>
          <cell r="B157" t="str">
            <v>Bulvių plokštainis su vištiena (šlaunelių mėsa)</v>
          </cell>
          <cell r="C157">
            <v>107.27400000000002</v>
          </cell>
          <cell r="D157">
            <v>51.015999999999998</v>
          </cell>
          <cell r="E157">
            <v>208.09199999999998</v>
          </cell>
          <cell r="F157">
            <v>1697.53</v>
          </cell>
          <cell r="G157">
            <v>3.6935849999999997</v>
          </cell>
        </row>
        <row r="158">
          <cell r="A158" t="str">
            <v>6A</v>
          </cell>
          <cell r="B158" t="str">
            <v>Troškinta paukštiena (vištienos šlaunelių mėsa be odos) su morkomis, svogūnais ir paprikomis (tausojantis)</v>
          </cell>
          <cell r="C158">
            <v>205.98000000000002</v>
          </cell>
          <cell r="D158">
            <v>113.435</v>
          </cell>
          <cell r="E158">
            <v>39.119999999999997</v>
          </cell>
          <cell r="F158">
            <v>1977.4</v>
          </cell>
          <cell r="G158">
            <v>6.3985479999999999</v>
          </cell>
        </row>
        <row r="159">
          <cell r="A159" t="str">
            <v>7A</v>
          </cell>
          <cell r="B159" t="str">
            <v>Pupelių troškinys su kiaulienos kumpiu (tausojantis) (ankštinis patiekalas)</v>
          </cell>
          <cell r="C159">
            <v>130.20573000000002</v>
          </cell>
          <cell r="D159">
            <v>66.73890999999999</v>
          </cell>
          <cell r="E159">
            <v>141.995</v>
          </cell>
          <cell r="F159">
            <v>1555.9880999999998</v>
          </cell>
          <cell r="G159">
            <v>3.1694839999999997</v>
          </cell>
        </row>
        <row r="160">
          <cell r="A160" t="str">
            <v>8A</v>
          </cell>
          <cell r="B160" t="str">
            <v>Kapotos vištienos filė kepsniukai (tausojantis)</v>
          </cell>
          <cell r="C160">
            <v>234.66500000000002</v>
          </cell>
          <cell r="D160">
            <v>69.655000000000001</v>
          </cell>
          <cell r="E160">
            <v>107.44500000000001</v>
          </cell>
          <cell r="F160">
            <v>1981.55</v>
          </cell>
          <cell r="G160">
            <v>8.1781799999999993</v>
          </cell>
        </row>
        <row r="161">
          <cell r="A161" t="str">
            <v>9A</v>
          </cell>
          <cell r="B161" t="str">
            <v>Žuvies kukuliai (tausojantis)</v>
          </cell>
          <cell r="C161">
            <v>200.8143</v>
          </cell>
          <cell r="D161">
            <v>64.957859999999997</v>
          </cell>
          <cell r="E161">
            <v>132.50441000000001</v>
          </cell>
          <cell r="F161">
            <v>1886.0432999999998</v>
          </cell>
          <cell r="G161">
            <v>7.071826999999999</v>
          </cell>
        </row>
        <row r="162">
          <cell r="A162" t="str">
            <v>011Pr</v>
          </cell>
          <cell r="B162" t="e">
            <v>#REF!</v>
          </cell>
          <cell r="C162" t="e">
            <v>#REF!</v>
          </cell>
          <cell r="D162" t="e">
            <v>#REF!</v>
          </cell>
          <cell r="E162" t="e">
            <v>#REF!</v>
          </cell>
          <cell r="F162" t="e">
            <v>#REF!</v>
          </cell>
          <cell r="G162" t="e">
            <v>#REF!</v>
          </cell>
        </row>
        <row r="163">
          <cell r="A163" t="str">
            <v>013Pr</v>
          </cell>
          <cell r="B163" t="e">
            <v>#REF!</v>
          </cell>
          <cell r="C163" t="e">
            <v>#REF!</v>
          </cell>
          <cell r="D163" t="e">
            <v>#REF!</v>
          </cell>
          <cell r="E163" t="e">
            <v>#REF!</v>
          </cell>
          <cell r="F163" t="e">
            <v>#REF!</v>
          </cell>
          <cell r="G163" t="e">
            <v>#REF!</v>
          </cell>
        </row>
        <row r="164">
          <cell r="A164" t="str">
            <v>014Pr</v>
          </cell>
          <cell r="B164" t="e">
            <v>#REF!</v>
          </cell>
          <cell r="C164" t="e">
            <v>#REF!</v>
          </cell>
          <cell r="D164" t="e">
            <v>#REF!</v>
          </cell>
          <cell r="E164" t="e">
            <v>#REF!</v>
          </cell>
          <cell r="F164" t="e">
            <v>#REF!</v>
          </cell>
          <cell r="G164" t="e">
            <v>#REF!</v>
          </cell>
        </row>
        <row r="165">
          <cell r="A165" t="str">
            <v>015Pr</v>
          </cell>
          <cell r="B165" t="e">
            <v>#REF!</v>
          </cell>
          <cell r="C165" t="e">
            <v>#REF!</v>
          </cell>
          <cell r="D165" t="e">
            <v>#REF!</v>
          </cell>
          <cell r="E165" t="e">
            <v>#REF!</v>
          </cell>
          <cell r="F165" t="e">
            <v>#REF!</v>
          </cell>
          <cell r="G165" t="e">
            <v>#REF!</v>
          </cell>
        </row>
        <row r="166">
          <cell r="A166" t="str">
            <v>017Pr</v>
          </cell>
          <cell r="B166" t="e">
            <v>#REF!</v>
          </cell>
          <cell r="C166" t="e">
            <v>#REF!</v>
          </cell>
          <cell r="D166" t="e">
            <v>#REF!</v>
          </cell>
          <cell r="E166" t="e">
            <v>#REF!</v>
          </cell>
          <cell r="F166" t="e">
            <v>#REF!</v>
          </cell>
          <cell r="G166" t="e">
            <v>#REF!</v>
          </cell>
        </row>
        <row r="167">
          <cell r="A167" t="str">
            <v>018Pr</v>
          </cell>
          <cell r="B167" t="str">
            <v>Natūralus 2.5% jogurtas</v>
          </cell>
          <cell r="C167">
            <v>44.000000000000007</v>
          </cell>
          <cell r="D167">
            <v>39</v>
          </cell>
          <cell r="E167">
            <v>47</v>
          </cell>
          <cell r="F167">
            <v>720</v>
          </cell>
          <cell r="G167">
            <v>4</v>
          </cell>
        </row>
        <row r="168">
          <cell r="A168" t="str">
            <v>021Pr</v>
          </cell>
          <cell r="B168" t="str">
            <v>Konservuoti kukurūzai</v>
          </cell>
          <cell r="C168">
            <v>28.999999999999996</v>
          </cell>
          <cell r="D168">
            <v>6</v>
          </cell>
          <cell r="E168">
            <v>220</v>
          </cell>
          <cell r="F168">
            <v>1030</v>
          </cell>
          <cell r="G168">
            <v>6.7272660000000002</v>
          </cell>
        </row>
        <row r="169">
          <cell r="A169" t="str">
            <v>034Pr</v>
          </cell>
          <cell r="B169" t="e">
            <v>#REF!</v>
          </cell>
          <cell r="C169" t="e">
            <v>#REF!</v>
          </cell>
          <cell r="D169" t="e">
            <v>#REF!</v>
          </cell>
          <cell r="E169" t="e">
            <v>#REF!</v>
          </cell>
          <cell r="F169" t="e">
            <v>#REF!</v>
          </cell>
          <cell r="G169" t="e">
            <v>#REF!</v>
          </cell>
        </row>
        <row r="170">
          <cell r="A170" t="str">
            <v>05Pr</v>
          </cell>
          <cell r="B170" t="str">
            <v>Majonezas</v>
          </cell>
          <cell r="C170">
            <v>4</v>
          </cell>
          <cell r="D170">
            <v>350</v>
          </cell>
          <cell r="E170">
            <v>57</v>
          </cell>
          <cell r="F170">
            <v>3380</v>
          </cell>
          <cell r="G170">
            <v>4.3499999999999996</v>
          </cell>
        </row>
        <row r="171">
          <cell r="A171" t="str">
            <v>10Pr</v>
          </cell>
          <cell r="B171" t="str">
            <v>Varškės sūris 13%</v>
          </cell>
          <cell r="C171">
            <v>201</v>
          </cell>
          <cell r="D171">
            <v>130</v>
          </cell>
          <cell r="E171">
            <v>36.000000000000007</v>
          </cell>
          <cell r="F171">
            <v>2130</v>
          </cell>
          <cell r="G171">
            <v>6.5</v>
          </cell>
        </row>
        <row r="172">
          <cell r="A172" t="str">
            <v>11Pr</v>
          </cell>
          <cell r="B172" t="str">
            <v>Geriamasis jogurtas 2.4%</v>
          </cell>
          <cell r="C172">
            <v>55</v>
          </cell>
          <cell r="D172">
            <v>24</v>
          </cell>
          <cell r="E172">
            <v>81</v>
          </cell>
          <cell r="F172">
            <v>760</v>
          </cell>
          <cell r="G172">
            <v>3</v>
          </cell>
        </row>
        <row r="173">
          <cell r="A173" t="str">
            <v>12Pr</v>
          </cell>
          <cell r="B173" t="str">
            <v xml:space="preserve">Varškės sūris 22 % </v>
          </cell>
          <cell r="C173">
            <v>182</v>
          </cell>
          <cell r="D173">
            <v>220</v>
          </cell>
          <cell r="E173">
            <v>38</v>
          </cell>
          <cell r="F173">
            <v>2870</v>
          </cell>
          <cell r="G173">
            <v>6.62</v>
          </cell>
        </row>
        <row r="174">
          <cell r="A174" t="str">
            <v>13Pr</v>
          </cell>
          <cell r="B174" t="str">
            <v xml:space="preserve">Vaisiai </v>
          </cell>
          <cell r="C174">
            <v>12</v>
          </cell>
          <cell r="D174">
            <v>3</v>
          </cell>
          <cell r="E174">
            <v>231</v>
          </cell>
          <cell r="F174">
            <v>970</v>
          </cell>
          <cell r="G174">
            <v>1.5</v>
          </cell>
        </row>
        <row r="175">
          <cell r="A175" t="str">
            <v>14Pr</v>
          </cell>
          <cell r="B175" t="str">
            <v>Balta duona</v>
          </cell>
          <cell r="C175">
            <v>53</v>
          </cell>
          <cell r="D175">
            <v>8</v>
          </cell>
          <cell r="E175">
            <v>542</v>
          </cell>
          <cell r="F175">
            <v>2310</v>
          </cell>
          <cell r="G175">
            <v>1.38</v>
          </cell>
        </row>
        <row r="176">
          <cell r="A176" t="str">
            <v>15Pr</v>
          </cell>
          <cell r="B176" t="str">
            <v>Kukurūzų  trapučiai</v>
          </cell>
          <cell r="C176">
            <v>55</v>
          </cell>
          <cell r="D176">
            <v>91</v>
          </cell>
          <cell r="E176">
            <v>729.00000000000011</v>
          </cell>
          <cell r="F176">
            <v>3660</v>
          </cell>
          <cell r="G176">
            <v>7</v>
          </cell>
        </row>
        <row r="177">
          <cell r="A177" t="str">
            <v>16Pr</v>
          </cell>
          <cell r="B177" t="str">
            <v>Kviečių trapučiai</v>
          </cell>
          <cell r="C177">
            <v>111.99999999999999</v>
          </cell>
          <cell r="D177">
            <v>17</v>
          </cell>
          <cell r="E177">
            <v>750</v>
          </cell>
          <cell r="F177">
            <v>3420</v>
          </cell>
          <cell r="G177">
            <v>7</v>
          </cell>
        </row>
        <row r="178">
          <cell r="A178" t="str">
            <v>17Pr</v>
          </cell>
          <cell r="B178" t="str">
            <v>Plėšomos sūrio lazdelės 40%</v>
          </cell>
          <cell r="C178">
            <v>270</v>
          </cell>
          <cell r="D178">
            <v>210</v>
          </cell>
          <cell r="E178">
            <v>16</v>
          </cell>
          <cell r="F178">
            <v>3020</v>
          </cell>
          <cell r="G178">
            <v>10.5</v>
          </cell>
        </row>
        <row r="179">
          <cell r="A179" t="str">
            <v>18Pr</v>
          </cell>
          <cell r="B179" t="str">
            <v>Grietinė 15 %</v>
          </cell>
          <cell r="C179">
            <v>42</v>
          </cell>
          <cell r="D179">
            <v>150</v>
          </cell>
          <cell r="E179">
            <v>30</v>
          </cell>
          <cell r="F179">
            <v>1650</v>
          </cell>
          <cell r="G179">
            <v>2.5000000000000001E-3</v>
          </cell>
        </row>
        <row r="180">
          <cell r="A180" t="str">
            <v>19Pr</v>
          </cell>
          <cell r="B180" t="str">
            <v>Šalto spaudimo nerafinuotas alyvuogių aliejus</v>
          </cell>
          <cell r="C180">
            <v>1</v>
          </cell>
          <cell r="D180">
            <v>995</v>
          </cell>
          <cell r="E180">
            <v>2</v>
          </cell>
          <cell r="F180">
            <v>8830</v>
          </cell>
          <cell r="G180">
            <v>0</v>
          </cell>
        </row>
        <row r="181">
          <cell r="A181" t="str">
            <v>1Pr</v>
          </cell>
          <cell r="B181" t="str">
            <v>Sviestas 82%</v>
          </cell>
          <cell r="C181">
            <v>5</v>
          </cell>
          <cell r="D181">
            <v>820</v>
          </cell>
          <cell r="E181">
            <v>8</v>
          </cell>
          <cell r="F181">
            <v>7430</v>
          </cell>
          <cell r="G181">
            <v>8.41</v>
          </cell>
        </row>
        <row r="182">
          <cell r="A182" t="str">
            <v>20Pr</v>
          </cell>
          <cell r="B182" t="str">
            <v>Konservuoti žirneliai</v>
          </cell>
          <cell r="C182">
            <v>49</v>
          </cell>
          <cell r="D182">
            <v>2</v>
          </cell>
          <cell r="E182">
            <v>158</v>
          </cell>
          <cell r="F182">
            <v>640</v>
          </cell>
          <cell r="G182">
            <v>5.6923020000000006</v>
          </cell>
        </row>
        <row r="183">
          <cell r="A183" t="str">
            <v>21Pr</v>
          </cell>
          <cell r="B183" t="str">
            <v>Ryžių trapučiai</v>
          </cell>
          <cell r="C183">
            <v>11.000000000000002</v>
          </cell>
          <cell r="D183">
            <v>71</v>
          </cell>
          <cell r="E183">
            <v>790</v>
          </cell>
          <cell r="F183">
            <v>3650</v>
          </cell>
          <cell r="G183">
            <v>7</v>
          </cell>
        </row>
        <row r="184">
          <cell r="A184" t="str">
            <v>2Pr</v>
          </cell>
          <cell r="B184" t="str">
            <v>Vaisiai</v>
          </cell>
          <cell r="C184">
            <v>4</v>
          </cell>
          <cell r="D184">
            <v>4</v>
          </cell>
          <cell r="E184">
            <v>130</v>
          </cell>
          <cell r="F184">
            <v>530</v>
          </cell>
          <cell r="G184">
            <v>1.5</v>
          </cell>
        </row>
        <row r="185">
          <cell r="A185" t="str">
            <v>31Pr</v>
          </cell>
          <cell r="B185" t="str">
            <v>Tepamas lydytas sūrelis, natūralus</v>
          </cell>
          <cell r="C185">
            <v>94</v>
          </cell>
          <cell r="D185">
            <v>220</v>
          </cell>
          <cell r="E185">
            <v>47</v>
          </cell>
          <cell r="F185">
            <v>3170</v>
          </cell>
          <cell r="G185">
            <v>5.53</v>
          </cell>
        </row>
        <row r="186">
          <cell r="A186" t="str">
            <v>3Pr</v>
          </cell>
          <cell r="B186" t="str">
            <v>Razinos</v>
          </cell>
          <cell r="C186">
            <v>27.000000000000004</v>
          </cell>
          <cell r="D186">
            <v>6</v>
          </cell>
          <cell r="E186">
            <v>713</v>
          </cell>
          <cell r="F186">
            <v>2800</v>
          </cell>
          <cell r="G186">
            <v>4.8499999999999996</v>
          </cell>
        </row>
        <row r="187">
          <cell r="A187" t="str">
            <v>4Pr</v>
          </cell>
          <cell r="B187" t="str">
            <v>Džiovinti vaisiai</v>
          </cell>
          <cell r="C187">
            <v>36.000000000000007</v>
          </cell>
          <cell r="D187">
            <v>12</v>
          </cell>
          <cell r="E187">
            <v>780</v>
          </cell>
          <cell r="F187">
            <v>2680</v>
          </cell>
          <cell r="G187">
            <v>5.6</v>
          </cell>
        </row>
        <row r="188">
          <cell r="A188" t="str">
            <v>5Pr</v>
          </cell>
          <cell r="B188" t="str">
            <v>Trintos šaldytos uogos</v>
          </cell>
          <cell r="C188">
            <v>11.64</v>
          </cell>
          <cell r="D188">
            <v>5.82</v>
          </cell>
          <cell r="E188">
            <v>154.1</v>
          </cell>
          <cell r="F188">
            <v>487.1</v>
          </cell>
          <cell r="G188">
            <v>4.1159999999999997</v>
          </cell>
        </row>
        <row r="189">
          <cell r="A189" t="str">
            <v>6Pr</v>
          </cell>
          <cell r="B189" t="str">
            <v>Grietinė 30%</v>
          </cell>
          <cell r="C189">
            <v>24</v>
          </cell>
          <cell r="D189">
            <v>300</v>
          </cell>
          <cell r="E189">
            <v>31</v>
          </cell>
          <cell r="F189">
            <v>2930</v>
          </cell>
          <cell r="G189">
            <v>2.85</v>
          </cell>
        </row>
        <row r="190">
          <cell r="A190" t="str">
            <v>7Pr</v>
          </cell>
          <cell r="B190" t="str">
            <v>Duona</v>
          </cell>
          <cell r="C190">
            <v>79</v>
          </cell>
          <cell r="D190">
            <v>16</v>
          </cell>
          <cell r="E190">
            <v>442.99999999999994</v>
          </cell>
          <cell r="F190">
            <v>2170</v>
          </cell>
          <cell r="G190">
            <v>1.42</v>
          </cell>
        </row>
        <row r="191">
          <cell r="A191" t="str">
            <v>8Pr</v>
          </cell>
          <cell r="B191" t="str">
            <v>Batonas su sėlenomis</v>
          </cell>
          <cell r="C191">
            <v>79</v>
          </cell>
          <cell r="D191">
            <v>45</v>
          </cell>
          <cell r="E191">
            <v>519</v>
          </cell>
          <cell r="F191">
            <v>2760</v>
          </cell>
          <cell r="G191">
            <v>1.55</v>
          </cell>
        </row>
        <row r="192">
          <cell r="A192" t="str">
            <v>9Pr</v>
          </cell>
          <cell r="B192" t="str">
            <v>Skrebučiai su prieskoninėmis žolelėmis</v>
          </cell>
          <cell r="C192">
            <v>197.58</v>
          </cell>
          <cell r="D192">
            <v>192.34</v>
          </cell>
          <cell r="E192">
            <v>1297.58</v>
          </cell>
          <cell r="F192">
            <v>7607.1999999999989</v>
          </cell>
          <cell r="G192">
            <v>5.0110000000000001</v>
          </cell>
        </row>
        <row r="193">
          <cell r="A193" t="str">
            <v>15Pver</v>
          </cell>
          <cell r="B193" t="e">
            <v>#REF!</v>
          </cell>
          <cell r="C193" t="e">
            <v>#REF!</v>
          </cell>
          <cell r="D193" t="e">
            <v>#REF!</v>
          </cell>
          <cell r="E193" t="e">
            <v>#REF!</v>
          </cell>
          <cell r="F193" t="e">
            <v>#REF!</v>
          </cell>
          <cell r="G193" t="e">
            <v>#REF!</v>
          </cell>
        </row>
        <row r="194">
          <cell r="A194" t="str">
            <v>17Pver</v>
          </cell>
          <cell r="B194" t="str">
            <v>Rudieji ryžiai</v>
          </cell>
          <cell r="C194">
            <v>17.75</v>
          </cell>
          <cell r="D194">
            <v>4.75</v>
          </cell>
          <cell r="E194">
            <v>192</v>
          </cell>
          <cell r="F194">
            <v>842.5</v>
          </cell>
          <cell r="G194">
            <v>0.39250000000000002</v>
          </cell>
        </row>
        <row r="195">
          <cell r="A195" t="str">
            <v>18Pver</v>
          </cell>
          <cell r="B195" t="e">
            <v>#REF!</v>
          </cell>
          <cell r="C195" t="e">
            <v>#REF!</v>
          </cell>
          <cell r="D195" t="e">
            <v>#REF!</v>
          </cell>
          <cell r="E195" t="e">
            <v>#REF!</v>
          </cell>
          <cell r="F195" t="e">
            <v>#REF!</v>
          </cell>
          <cell r="G195" t="e">
            <v>#REF!</v>
          </cell>
        </row>
        <row r="196">
          <cell r="A196" t="str">
            <v>19Pver</v>
          </cell>
          <cell r="B196" t="e">
            <v>#REF!</v>
          </cell>
          <cell r="C196" t="e">
            <v>#REF!</v>
          </cell>
          <cell r="D196" t="e">
            <v>#REF!</v>
          </cell>
          <cell r="E196" t="e">
            <v>#REF!</v>
          </cell>
          <cell r="F196" t="e">
            <v>#REF!</v>
          </cell>
          <cell r="G196" t="e">
            <v>#REF!</v>
          </cell>
        </row>
        <row r="197">
          <cell r="A197" t="str">
            <v>2Pver</v>
          </cell>
          <cell r="B197" t="e">
            <v>#REF!</v>
          </cell>
          <cell r="C197" t="e">
            <v>#REF!</v>
          </cell>
          <cell r="D197" t="e">
            <v>#REF!</v>
          </cell>
          <cell r="E197" t="e">
            <v>#REF!</v>
          </cell>
          <cell r="F197" t="e">
            <v>#REF!</v>
          </cell>
          <cell r="G197" t="e">
            <v>#REF!</v>
          </cell>
        </row>
        <row r="198">
          <cell r="A198" t="str">
            <v>2Vver</v>
          </cell>
          <cell r="B198" t="e">
            <v>#REF!</v>
          </cell>
          <cell r="C198" t="e">
            <v>#REF!</v>
          </cell>
          <cell r="D198" t="e">
            <v>#REF!</v>
          </cell>
          <cell r="E198" t="e">
            <v>#REF!</v>
          </cell>
          <cell r="F198" t="e">
            <v>#REF!</v>
          </cell>
          <cell r="G198" t="e">
            <v>#REF!</v>
          </cell>
        </row>
      </sheetData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uktai"/>
      <sheetName val="Sviesto-grietinės padažas"/>
      <sheetName val="Bandelės su cinamonu"/>
      <sheetName val="Obuolių pyragas"/>
      <sheetName val="Kukurūzų dribsniai"/>
      <sheetName val="Fermentinis sūris "/>
      <sheetName val="kietasis sūris"/>
      <sheetName val="Kepti varškėčiai"/>
      <sheetName val="Makaronai su daržovių padažu"/>
      <sheetName val="perlinių kruopų sriuba su pupel"/>
      <sheetName val="Trinta porų sriuba"/>
      <sheetName val="Naminė pica"/>
      <sheetName val="Morkų salotos su obuoliais"/>
      <sheetName val="Dešrelės"/>
      <sheetName val="bulvių-mėsos apkepas"/>
      <sheetName val="virti makaronai su vištiena ir "/>
      <sheetName val="kepti batatai"/>
      <sheetName val="Pomidorų padažas"/>
      <sheetName val="kepta žuvis"/>
      <sheetName val="kiaulienos kepsnys"/>
      <sheetName val="Varškės apkepas"/>
      <sheetName val="užkepti kotletai"/>
      <sheetName val="Makaronai su malta kiaul (2)"/>
      <sheetName val="Žemaičių blynai"/>
      <sheetName val="Lietiniai su vištiena"/>
      <sheetName val="Balandėliai su mėsa"/>
      <sheetName val="Troškinta paukštiena"/>
      <sheetName val="Kepta paukštienos filė "/>
      <sheetName val="Šašlykas"/>
      <sheetName val="Troškinti kopsu dešr."/>
      <sheetName val="vištienos lazdelės"/>
      <sheetName val="biri miežinių)"/>
      <sheetName val="Kiauliena su kop"/>
      <sheetName val="Sklindžiai su varške"/>
      <sheetName val="morkų pyragas"/>
      <sheetName val=" Žuvies kukuliai (2)"/>
      <sheetName val="Troškintos daržovės"/>
      <sheetName val="vaisių kokteilis"/>
      <sheetName val="kopūstų, cukinijų salotos"/>
      <sheetName val="troškinta triušiena"/>
      <sheetName val="konservuoti žirneliai"/>
      <sheetName val="ridikų morkų salotos"/>
      <sheetName val="Mesos padažas"/>
      <sheetName val="Bulvių plokštainis"/>
      <sheetName val="Bulvių plokštainis su kiauliena"/>
      <sheetName val="Plovas (3)"/>
      <sheetName val="ryžiai su daržovėmis"/>
      <sheetName val="burokėlių su pupelėmis"/>
      <sheetName val="grūdėta varske"/>
      <sheetName val="mocarela su pomidorais"/>
      <sheetName val="Trinta batatu ir morku sriuba"/>
      <sheetName val="sulčių padažas"/>
      <sheetName val="Varškės pudingas"/>
      <sheetName val="grietinės -pomidorų padažas"/>
      <sheetName val="Lietiniai su mėsa"/>
      <sheetName val="pekino, agurkų,pomidorų, pa (2"/>
      <sheetName val="Sklindžiai "/>
      <sheetName val="Bazilikų padažas"/>
      <sheetName val="Grietinės -pomodorų padažas "/>
      <sheetName val="Varškės ir žolelių padažas"/>
      <sheetName val="Varškės ir morkų apkepas"/>
      <sheetName val="Pieniška ryžių kruopų sr "/>
      <sheetName val=" Žuvies apkepa (2)"/>
      <sheetName val="kepti obuoliai"/>
      <sheetName val="Morkų-salierų salotos"/>
      <sheetName val="kepta lašiša"/>
      <sheetName val="mėsos padažas"/>
      <sheetName val="burokėlių salotos su špinatais"/>
      <sheetName val="Manų kruopų košė su cinam"/>
      <sheetName val="Bulvių plokštainis su paukštien"/>
      <sheetName val="ryžiai"/>
      <sheetName val="avižinių su manais"/>
      <sheetName val="kiaul.maltinis su cukinija"/>
      <sheetName val="kalakut.maltinis su sėlenom"/>
      <sheetName val="Bulviniai blynai"/>
      <sheetName val="troškinta kalakutiena"/>
      <sheetName val="pieniška perlinių kruopų sriuba"/>
      <sheetName val="Spelta blyneliai su bananai (2"/>
      <sheetName val="Vanilinis padažas"/>
      <sheetName val="Makaronai su malta kiaulien (2"/>
      <sheetName val="Jautienos befstrogenas"/>
      <sheetName val="Pieniška ryžių sriuba"/>
      <sheetName val="Kvietinių kr košė"/>
      <sheetName val="Sumuštinis su lydytu tepamu sūr"/>
      <sheetName val="Omletas su sūriu"/>
      <sheetName val="Kuskusas su sviesto-griet."/>
      <sheetName val="Avižinių dr.su obuoliais ir cin"/>
      <sheetName val="plėšomos sūrio lazdelės"/>
      <sheetName val="Ryžių košė"/>
      <sheetName val="Makaronai su sūriu"/>
      <sheetName val="3grūdų dr.košė"/>
      <sheetName val="Miežinių kruopų košė"/>
      <sheetName val="Grikių košė"/>
      <sheetName val="Perlinių kruopų košė"/>
      <sheetName val="Perlinių kr. košė su cukinijom"/>
      <sheetName val="Kukurūzų košė"/>
      <sheetName val="virti kiaušiniai"/>
      <sheetName val="miežių dr.košė)"/>
      <sheetName val="Avižinių dr."/>
      <sheetName val="Perlinių kr. košė"/>
      <sheetName val="Sorų košė"/>
      <sheetName val="Penkių grūdų"/>
      <sheetName val="Avižinių kr košė "/>
      <sheetName val="senelio kruopų"/>
      <sheetName val="Sviestas"/>
      <sheetName val="Sviestas (2)"/>
      <sheetName val="Sviestas (3)"/>
      <sheetName val="Vaisiai"/>
      <sheetName val="Razinos"/>
      <sheetName val="Džiovinti vaisiai"/>
      <sheetName val="Šaldytos uogos"/>
      <sheetName val="Grietinė"/>
      <sheetName val="Duona"/>
      <sheetName val="Batonas"/>
      <sheetName val="Skrebučiai"/>
      <sheetName val="geriamasis jogurtas"/>
      <sheetName val="Varškės sūris 22%"/>
      <sheetName val="Vaisiai (bananas)"/>
      <sheetName val="Apelsinai"/>
      <sheetName val="Kvietinė duona"/>
      <sheetName val="kukurūzų trapučiai"/>
      <sheetName val="kviečių trapučiai"/>
      <sheetName val="jogurtinė grietinė"/>
      <sheetName val="alyvuogių aliejus"/>
      <sheetName val="Konservuoti kukur.."/>
      <sheetName val="ryžių trapučiai"/>
      <sheetName val="tepamas lydytas sūrelis"/>
      <sheetName val="Varškės sūris 13%"/>
      <sheetName val="konservuoti kukurūzai"/>
      <sheetName val="Natūralus jogurtas"/>
      <sheetName val="Migdolų drožlės"/>
      <sheetName val="Varškytė Miau"/>
      <sheetName val="Saulegrazos"/>
      <sheetName val="Pupelių sriuba"/>
      <sheetName val="Pertrinta brokolių sriuba "/>
      <sheetName val="Žirnių  "/>
      <sheetName val="Agurkų sriuba su perlin"/>
      <sheetName val="Burokėlių sriuba su bulvėmis"/>
      <sheetName val="Burokėlių sriuba su bulvėmi (2"/>
      <sheetName val="Pieniška makaronų sriuba"/>
      <sheetName val="Žirnių perlinių kr siuba"/>
      <sheetName val=" daržovių sriuba"/>
      <sheetName val="lęšių sriuba su bolivi. balanda"/>
      <sheetName val="Šv. kopūstų sriuba"/>
      <sheetName val="Šv. kopūstų sriuba (2)"/>
      <sheetName val="Trinta moliūgų sriuba"/>
      <sheetName val="Trinta moliūgų sriuba (2)"/>
      <sheetName val="Pieniška daržovių sriuba"/>
      <sheetName val="trinta šparag pupelių sr."/>
      <sheetName val="Vištienos sultinys su špara (2"/>
      <sheetName val="Barščių sriuba su pupelėmis"/>
      <sheetName val="Barščių sriuba su pupelėmis (2"/>
      <sheetName val="bulvių sriuba su mėsos kukuliai"/>
      <sheetName val="bulvių sriuba su miež.kr.(2)"/>
      <sheetName val="darž. sriuba su mėsos kuku"/>
      <sheetName val="darž. sriuba (2)"/>
      <sheetName val="žirnelių sriuba"/>
      <sheetName val="Špinatų sriuba"/>
      <sheetName val="Špinatų sriuba (2)"/>
      <sheetName val="Raugintų kopūstų sriuba"/>
      <sheetName val="Trinta lęšių sriuba"/>
      <sheetName val="Daržovių sriuba su kiauliena"/>
      <sheetName val="Pieniška grikių sriuba "/>
      <sheetName val="Pieniška daržovių sriuba (2)"/>
      <sheetName val="Pieniška avižinių drib.sriuba "/>
      <sheetName val="Agurkų sriuba"/>
      <sheetName val="Ryžių-pomidorų sriuba"/>
      <sheetName val="Pieniška miežinių kr.sriuba "/>
      <sheetName val="Pieniška perlinių kruopų sr"/>
      <sheetName val="Daržovių sriuba "/>
      <sheetName val="Daržovių sriuba su šparag"/>
      <sheetName val="Ryžių kruopų sriuba"/>
      <sheetName val="Perlinių kruopų sriuba"/>
      <sheetName val="Daržovių sriuba"/>
      <sheetName val="Mėsos-grikių trošk.2"/>
      <sheetName val="Mėsos-grikių trošk."/>
      <sheetName val="Žuvies maltinis"/>
      <sheetName val="Netikras zuikis"/>
      <sheetName val="Vištienos krūtinėlės kotletas"/>
      <sheetName val="Kepta kalakutienos filė"/>
      <sheetName val="Guliasas"/>
      <sheetName val="Lašišos kepinukai"/>
      <sheetName val="Plovas"/>
      <sheetName val="Beržo kotletai"/>
      <sheetName val="Varškės spygliukai"/>
      <sheetName val="pakštienos šlaunelės"/>
      <sheetName val=" Žuvies kukuliai"/>
      <sheetName val="Karališki balandėliai"/>
      <sheetName val="pupelių troškinys su kiaulienos"/>
      <sheetName val="Vištienos kepinukai"/>
      <sheetName val="lašiša su ryžiais"/>
      <sheetName val="troškinti kukuliai"/>
      <sheetName val="Vištienos file kukuliai"/>
      <sheetName val="Plovas (2)"/>
      <sheetName val="Virtos bulvės"/>
      <sheetName val="Bulvių košė"/>
      <sheetName val="keptos bulvės"/>
      <sheetName val="biri ryžių"/>
      <sheetName val="Grikių košė (2)"/>
      <sheetName val="virti makaronai"/>
      <sheetName val="Virtos kuskuso kruopos"/>
      <sheetName val="biri perlinių"/>
      <sheetName val="Bulvių košė (2)"/>
      <sheetName val="bulvių morkų žiedinių kop. košė"/>
      <sheetName val="Grietinės padažas"/>
      <sheetName val="Grietinės-majonezo padažas"/>
      <sheetName val="Agurkinis padažas"/>
      <sheetName val="Trintos šaldytos uogos"/>
      <sheetName val="Lietiniai su varške"/>
      <sheetName val="Varškės ir ryžių apkepas "/>
      <sheetName val="Švilpikai"/>
      <sheetName val="Morkų blyneliai"/>
      <sheetName val="Karšti sumuštiniai su varš "/>
      <sheetName val="Sklindžiai su obuoliais"/>
      <sheetName val="Virtų bulvių cepelinai su mėsa"/>
      <sheetName val="Kuskusas su varške"/>
      <sheetName val="Virti varškėčiai"/>
      <sheetName val="Duona su sviestu ir sėklomis 2"/>
      <sheetName val="Kaimiški blynai"/>
      <sheetName val="Skryliai"/>
      <sheetName val="Makaronai su malta kiaul"/>
      <sheetName val="Mieliniai blynai"/>
      <sheetName val="Lietiniai"/>
      <sheetName val="Mažylių blynai"/>
      <sheetName val="virti makaronai užkepėlė"/>
      <sheetName val="Daržovių troškinys su dešrelėmi"/>
      <sheetName val="žirnių bulvių morkų trošk."/>
      <sheetName val="morkų paštetas"/>
      <sheetName val="Avižinių dribsnių blyneliai"/>
      <sheetName val="pupelių makaronų salotos"/>
      <sheetName val="Daržovių troškinys su dešre (2"/>
      <sheetName val="Daržovių troškinys su dešre "/>
      <sheetName val="Kopūstų salotos su morkomis (2"/>
      <sheetName val="Kopūstų salotos su morkomis"/>
      <sheetName val="Burokėlių"/>
      <sheetName val="burokėlių salotos pupelėm ir sė"/>
      <sheetName val="Kopūstų salotos su dž. spanguol"/>
      <sheetName val="Morkų lazdelės"/>
      <sheetName val="pomidorai"/>
      <sheetName val="Marinuoti agurkai"/>
      <sheetName val="Agurkai"/>
      <sheetName val="Ridikai"/>
      <sheetName val="Paprikos"/>
      <sheetName val="Cukinijos"/>
      <sheetName val="Ridikėliai"/>
      <sheetName val="Kaliaropės"/>
      <sheetName val="Alyvuogės"/>
      <sheetName val="Morkų salotos su saulėgrąžom"/>
      <sheetName val="Daržovių asorti"/>
      <sheetName val="pekino, agurkų,pomidorų, pa"/>
      <sheetName val="Kopūstų salotos su mork.ir pap "/>
      <sheetName val="Žiedinių kop. salotos"/>
      <sheetName val="Daržovių lazdelės"/>
      <sheetName val="Daržovių asorti (2)"/>
      <sheetName val="Raugintų kopūstų salotos"/>
      <sheetName val="Morkų salotos su aliejumi"/>
      <sheetName val=",pomidorų, salotos"/>
      <sheetName val="Arbata"/>
      <sheetName val="Kmynų arbata"/>
      <sheetName val="Vaisinė arbata"/>
      <sheetName val="Juodoji arbata su pienu"/>
      <sheetName val="sulčių gėrimas"/>
      <sheetName val="Vanduo su citrina"/>
      <sheetName val="Vanduo su apelsinais"/>
      <sheetName val="Vanduo su Greipfrutais"/>
      <sheetName val="pienas"/>
      <sheetName val="kefyras"/>
      <sheetName val="rūgpienis"/>
      <sheetName val="Džiovintų vaisių kompotas"/>
      <sheetName val="Majonezas"/>
      <sheetName val="Makaronai su sviesto grietin"/>
      <sheetName val="daržovių salotos"/>
      <sheetName val="Manų kruopų košė"/>
      <sheetName val="Kiaušinių košė"/>
      <sheetName val="Duona su sviestu ir pomidoru"/>
      <sheetName val="Jogurtas su vaisiais"/>
      <sheetName val="Trinta varškė su bananais"/>
      <sheetName val="Duona su sviestu ir žalumynais"/>
      <sheetName val="pertrintas kiaušinis"/>
      <sheetName val="Duona su sviestu ir fermentiniu"/>
      <sheetName val="Užkepti sumuštiniai su sūriu"/>
      <sheetName val="Morkų salotos"/>
      <sheetName val="kiaulienos kotletas (2)"/>
      <sheetName val="kiaulienos kotletas"/>
      <sheetName val="Omletas "/>
      <sheetName val="Džiovintų vaisių kompotas (2)"/>
      <sheetName val="virtos miežinės kruopos"/>
      <sheetName val="Duona su sviestu ir sėklomis"/>
      <sheetName val="1-1"/>
      <sheetName val="1-2"/>
      <sheetName val="1-3"/>
      <sheetName val="1-4"/>
      <sheetName val="1-5"/>
      <sheetName val="2-1"/>
      <sheetName val="2-2"/>
      <sheetName val="2-3"/>
      <sheetName val="2-4"/>
      <sheetName val="2-5"/>
      <sheetName val="3-1"/>
      <sheetName val="3-2"/>
      <sheetName val="3-3"/>
      <sheetName val="3-4"/>
      <sheetName val="3-5"/>
      <sheetName val="1-1 (2)"/>
      <sheetName val="1-2 (2)"/>
      <sheetName val="1-3 (2)"/>
      <sheetName val="1-4 (2)"/>
      <sheetName val="1-5 (2)"/>
      <sheetName val="2-1 (2)"/>
      <sheetName val="2-2 (2)"/>
      <sheetName val="2-3 (2)"/>
      <sheetName val="2-4 (2)"/>
      <sheetName val="2-5 (2)"/>
      <sheetName val="3-1 (2)"/>
      <sheetName val="3-2 (2)"/>
      <sheetName val="3-3 (2)"/>
      <sheetName val="3-4 (2)"/>
      <sheetName val="3-5 (2)"/>
      <sheetName val="Sheet4"/>
      <sheetName val="Lapas1"/>
      <sheetName val="15_Suvestine"/>
      <sheetName val="Sheet1"/>
      <sheetName val="Sheet1 (2)"/>
      <sheetName val="1-1 (3)"/>
      <sheetName val="1-2 (3)"/>
      <sheetName val="1-3 (3)"/>
      <sheetName val="1-4 (3)"/>
      <sheetName val="1-5 (3)"/>
      <sheetName val="2-1 (3)"/>
      <sheetName val="2-2 (3)"/>
      <sheetName val="2-3 (3)"/>
      <sheetName val="2-4 (3)"/>
      <sheetName val="2-5 (3)"/>
      <sheetName val="3-1 (3)"/>
      <sheetName val="3-2 (3)"/>
      <sheetName val="3-3 (3)"/>
      <sheetName val="3-4 (3)"/>
      <sheetName val="3-5 (3)"/>
      <sheetName val="1-1 (4)"/>
      <sheetName val="1-2 (4)"/>
      <sheetName val="1-3 (4)"/>
      <sheetName val="1-4 (4)"/>
      <sheetName val="1-5 (4)"/>
      <sheetName val="2-1 (4)"/>
      <sheetName val="2-2 (4)"/>
      <sheetName val="2-3 (4)"/>
      <sheetName val="2-4 (4)"/>
      <sheetName val="2-5 (4)"/>
      <sheetName val="3-1 (4)"/>
      <sheetName val="3-2 (4)"/>
      <sheetName val="3-3 (4)"/>
      <sheetName val="3-4 (4)"/>
      <sheetName val="3-5 (4)"/>
      <sheetName val="1-1mok."/>
      <sheetName val="1-2mok"/>
      <sheetName val="1-3 mok"/>
      <sheetName val="1-4 mok"/>
      <sheetName val="1-5 mok"/>
      <sheetName val="2-1mok"/>
      <sheetName val="2-2 mok"/>
      <sheetName val="2-3 mok"/>
      <sheetName val="2-4 mok"/>
      <sheetName val="2-5 mok"/>
      <sheetName val="3-1 mok"/>
      <sheetName val="3-2 mok"/>
      <sheetName val="3-3 mok"/>
      <sheetName val="3-4 mok"/>
      <sheetName val="3-5 mok"/>
      <sheetName val="1-1mok. (2)"/>
      <sheetName val="1-2mok (2)"/>
      <sheetName val="1-3 mok (2)"/>
      <sheetName val="1-4 mok (2)"/>
      <sheetName val="1-5 mok (2)"/>
      <sheetName val="2-1mok (2)"/>
      <sheetName val="2-2 mok (2)"/>
      <sheetName val="2-3 mok (2)"/>
      <sheetName val="2-4 mok (2)"/>
      <sheetName val="2-5 mok (2)"/>
      <sheetName val="3-1 mok (2)"/>
      <sheetName val="3-2 mok (2)"/>
      <sheetName val="3-3 mok (2)"/>
      <sheetName val="3-4 mok (2)"/>
      <sheetName val="3-5 mok (2)"/>
      <sheetName val="1-1mok. (3)"/>
      <sheetName val="1-2mok (3)"/>
      <sheetName val="1-3 mok (3)"/>
      <sheetName val="1-4 mok (3)"/>
      <sheetName val="1-5 mok (3)"/>
      <sheetName val="2-1mok (3)"/>
      <sheetName val="2-2 mok (3)"/>
      <sheetName val="2-3 mok (3)"/>
      <sheetName val="2-4 mok (3)"/>
      <sheetName val="2-5 mok (3)"/>
      <sheetName val="3-1 mok (3)"/>
      <sheetName val="3-2 mok (3)"/>
      <sheetName val="3-3 mok (3)"/>
      <sheetName val="3-4 mok (3)"/>
      <sheetName val="3-5 mok (3)"/>
      <sheetName val="TK_Suvestin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>
        <row r="1">
          <cell r="A1" t="str">
            <v>Kodas</v>
          </cell>
          <cell r="B1" t="str">
            <v>Pavadinimas</v>
          </cell>
          <cell r="C1" t="str">
            <v>Baltymai</v>
          </cell>
          <cell r="D1" t="str">
            <v>Riebalai</v>
          </cell>
          <cell r="E1" t="str">
            <v>Angliav.</v>
          </cell>
          <cell r="F1" t="str">
            <v>Kcal.</v>
          </cell>
        </row>
        <row r="2">
          <cell r="A2" t="str">
            <v>10Pus</v>
          </cell>
          <cell r="B2" t="str">
            <v>Pieniška perlinių kruopų košė  (tausojantis)</v>
          </cell>
          <cell r="C2">
            <v>38.56</v>
          </cell>
          <cell r="D2">
            <v>16.46</v>
          </cell>
          <cell r="E2">
            <v>189.94</v>
          </cell>
          <cell r="F2">
            <v>1017</v>
          </cell>
        </row>
        <row r="3">
          <cell r="A3" t="str">
            <v>11Pus</v>
          </cell>
          <cell r="B3" t="str">
            <v>Grikių kruopų košė (tausojantis)(augalinis)</v>
          </cell>
          <cell r="C3">
            <v>34.65</v>
          </cell>
          <cell r="D3">
            <v>8.5250000000000004</v>
          </cell>
          <cell r="E3">
            <v>190.57499999999999</v>
          </cell>
          <cell r="F3">
            <v>959.75000000000011</v>
          </cell>
        </row>
        <row r="4">
          <cell r="A4" t="str">
            <v>12Pus</v>
          </cell>
          <cell r="B4" t="str">
            <v>Pieniška penkių grūdų (avižinių ir miežinių po 30%, kvietinių 20%, ruginių 15%, sorų  5%) dribsnių košė (tausojantis)</v>
          </cell>
          <cell r="C4" t="e">
            <v>#REF!</v>
          </cell>
          <cell r="D4" t="e">
            <v>#REF!</v>
          </cell>
          <cell r="E4" t="e">
            <v>#REF!</v>
          </cell>
          <cell r="F4" t="e">
            <v>#REF!</v>
          </cell>
        </row>
        <row r="5">
          <cell r="A5" t="str">
            <v>13Pus</v>
          </cell>
          <cell r="B5" t="str">
            <v>Virti kiaušiniai (tausojantis)</v>
          </cell>
          <cell r="C5">
            <v>110.70000000000002</v>
          </cell>
          <cell r="D5">
            <v>105.3</v>
          </cell>
          <cell r="E5">
            <v>6.2999999999999989</v>
          </cell>
          <cell r="F5">
            <v>1413</v>
          </cell>
        </row>
        <row r="6">
          <cell r="A6" t="str">
            <v>14Pus</v>
          </cell>
          <cell r="B6" t="str">
            <v>Avižinių kruopų košė (tausojantis) (augalinis)</v>
          </cell>
          <cell r="C6">
            <v>30.360000000000003</v>
          </cell>
          <cell r="D6">
            <v>14.74</v>
          </cell>
          <cell r="E6">
            <v>148.5</v>
          </cell>
          <cell r="F6">
            <v>848.1</v>
          </cell>
        </row>
        <row r="7">
          <cell r="A7" t="str">
            <v>15Pus</v>
          </cell>
          <cell r="B7" t="str">
            <v>Miežių dribsnių košė  (tausojantis) (augalinis)</v>
          </cell>
          <cell r="C7">
            <v>23.25</v>
          </cell>
          <cell r="D7">
            <v>8.15</v>
          </cell>
          <cell r="E7">
            <v>161.80000000000001</v>
          </cell>
          <cell r="F7">
            <v>797</v>
          </cell>
        </row>
        <row r="8">
          <cell r="A8" t="str">
            <v>16Pus</v>
          </cell>
          <cell r="B8" t="str">
            <v>Omletas su fermentiniu 45% sūriu (tausojantis)</v>
          </cell>
          <cell r="C8">
            <v>121.69000000000003</v>
          </cell>
          <cell r="D8">
            <v>118.39000000000001</v>
          </cell>
          <cell r="E8">
            <v>50.379999999999995</v>
          </cell>
          <cell r="F8">
            <v>1750.8400000000001</v>
          </cell>
        </row>
        <row r="9">
          <cell r="A9" t="str">
            <v>17Pus</v>
          </cell>
          <cell r="B9" t="str">
            <v>Avižinių dribsnių košė su obuoliais ir cinamonu (tausojantis) (augalinis)</v>
          </cell>
          <cell r="C9">
            <v>32.17</v>
          </cell>
          <cell r="D9">
            <v>19.05</v>
          </cell>
          <cell r="E9">
            <v>205.46</v>
          </cell>
          <cell r="F9">
            <v>1071.2</v>
          </cell>
        </row>
        <row r="10">
          <cell r="A10" t="str">
            <v>18Pus</v>
          </cell>
          <cell r="B10" t="str">
            <v>Pieniška kukurūzų kruopų košė (tausojantis)</v>
          </cell>
          <cell r="C10">
            <v>39.760000000000005</v>
          </cell>
          <cell r="D10">
            <v>17.64</v>
          </cell>
          <cell r="E10">
            <v>224.48</v>
          </cell>
          <cell r="F10">
            <v>1231.2</v>
          </cell>
        </row>
        <row r="11">
          <cell r="A11" t="str">
            <v>19Pus</v>
          </cell>
          <cell r="B11" t="str">
            <v>Pieniška sorų kruopų košė</v>
          </cell>
          <cell r="C11">
            <v>47.120000000000005</v>
          </cell>
          <cell r="D11">
            <v>23.88</v>
          </cell>
          <cell r="E11">
            <v>187.2</v>
          </cell>
          <cell r="F11">
            <v>1166.4000000000001</v>
          </cell>
        </row>
        <row r="12">
          <cell r="A12" t="str">
            <v>20Pus</v>
          </cell>
          <cell r="B12" t="str">
            <v>Perlinių kruopų košė su cukinijomis ir prieskoninėmis daržovėmis  (tausojantis) (augalinis)</v>
          </cell>
          <cell r="C12" t="e">
            <v>#N/A</v>
          </cell>
          <cell r="D12" t="e">
            <v>#N/A</v>
          </cell>
          <cell r="E12" t="e">
            <v>#N/A</v>
          </cell>
          <cell r="F12" t="e">
            <v>#N/A</v>
          </cell>
        </row>
        <row r="13">
          <cell r="A13" t="str">
            <v>21Pus</v>
          </cell>
          <cell r="B13" t="str">
            <v>Pusryčių košė (avižiniai dribsniai, manų kruopos)(tausojantis)</v>
          </cell>
          <cell r="C13">
            <v>35.94</v>
          </cell>
          <cell r="D13">
            <v>18.895</v>
          </cell>
          <cell r="E13">
            <v>164.178</v>
          </cell>
          <cell r="F13">
            <v>960.76229999999998</v>
          </cell>
        </row>
        <row r="14">
          <cell r="A14" t="str">
            <v>1Pus</v>
          </cell>
          <cell r="B14" t="str">
            <v xml:space="preserve">Omletas  </v>
          </cell>
          <cell r="C14">
            <v>94.715000000000018</v>
          </cell>
          <cell r="D14">
            <v>99.11</v>
          </cell>
          <cell r="E14">
            <v>52.394999999999996</v>
          </cell>
          <cell r="F14">
            <v>1482.1</v>
          </cell>
        </row>
        <row r="15">
          <cell r="A15" t="str">
            <v>2Pus</v>
          </cell>
          <cell r="B15" t="str">
            <v>Pieniška manų kruopų košė su cinamonu  (tausojantis)</v>
          </cell>
          <cell r="C15">
            <v>46.46</v>
          </cell>
          <cell r="D15">
            <v>19.7</v>
          </cell>
          <cell r="E15">
            <v>238.78000000000003</v>
          </cell>
          <cell r="F15">
            <v>1342</v>
          </cell>
        </row>
        <row r="16">
          <cell r="A16" t="str">
            <v>3Pus</v>
          </cell>
          <cell r="B16" t="str">
            <v>Pieniška ryžių kruopų košė (tausojantis)</v>
          </cell>
          <cell r="C16">
            <v>45.540000000000006</v>
          </cell>
          <cell r="D16">
            <v>20.13</v>
          </cell>
          <cell r="E16">
            <v>211.02000000000004</v>
          </cell>
          <cell r="F16">
            <v>1234.1500000000001</v>
          </cell>
        </row>
        <row r="17">
          <cell r="A17" t="str">
            <v>4Pus</v>
          </cell>
          <cell r="B17" t="str">
            <v>Pieniška avižinių dribsnių košė (tausojantis)</v>
          </cell>
          <cell r="C17" t="e">
            <v>#REF!</v>
          </cell>
          <cell r="D17" t="e">
            <v>#REF!</v>
          </cell>
          <cell r="E17" t="e">
            <v>#REF!</v>
          </cell>
          <cell r="F17" t="e">
            <v>#REF!</v>
          </cell>
        </row>
        <row r="18">
          <cell r="A18" t="str">
            <v>55Pus</v>
          </cell>
          <cell r="B18" t="str">
            <v>Kuskusas su sviesto-grietinės padažu (tausojantis)</v>
          </cell>
          <cell r="C18">
            <v>37.629999999999995</v>
          </cell>
          <cell r="D18">
            <v>65.849999999999994</v>
          </cell>
          <cell r="E18">
            <v>247.56999999999996</v>
          </cell>
          <cell r="F18">
            <v>1773.6</v>
          </cell>
        </row>
        <row r="19">
          <cell r="A19" t="str">
            <v>5Pus</v>
          </cell>
          <cell r="B19" t="str">
            <v>Pilno grūdo makaronai su fermentiniu sūriu 45% (tausojantis)</v>
          </cell>
          <cell r="C19">
            <v>63.25</v>
          </cell>
          <cell r="D19">
            <v>67.650000000000006</v>
          </cell>
          <cell r="E19">
            <v>265.7</v>
          </cell>
          <cell r="F19">
            <v>1966</v>
          </cell>
        </row>
        <row r="20">
          <cell r="A20" t="str">
            <v>6Pus</v>
          </cell>
          <cell r="B20" t="str">
            <v>Pieniška 3 grūdų dribsnių (avižų, miežių ir kviečių dribsnių) košė  (tausojantis)</v>
          </cell>
          <cell r="C20">
            <v>39.5</v>
          </cell>
          <cell r="D20">
            <v>17.63</v>
          </cell>
          <cell r="E20">
            <v>153.39000000000001</v>
          </cell>
          <cell r="F20">
            <v>986.8</v>
          </cell>
        </row>
        <row r="21">
          <cell r="A21" t="str">
            <v>7Pus</v>
          </cell>
          <cell r="B21" t="str">
            <v xml:space="preserve">Pieniška kvietinių kruopų košė (tausojantis) </v>
          </cell>
          <cell r="C21">
            <v>41.04</v>
          </cell>
          <cell r="D21">
            <v>15.43</v>
          </cell>
          <cell r="E21">
            <v>174.07</v>
          </cell>
          <cell r="F21">
            <v>949.4</v>
          </cell>
        </row>
        <row r="22">
          <cell r="A22" t="str">
            <v>22Pus</v>
          </cell>
          <cell r="B22" t="str">
            <v>Kiaušinių košė (tausojantis)</v>
          </cell>
          <cell r="C22">
            <v>121.32500000000002</v>
          </cell>
          <cell r="D22">
            <v>132.375</v>
          </cell>
          <cell r="E22">
            <v>25.725000000000001</v>
          </cell>
          <cell r="F22">
            <v>1777.35</v>
          </cell>
        </row>
        <row r="23">
          <cell r="A23" t="str">
            <v>23Pus</v>
          </cell>
          <cell r="B23" t="str">
            <v>Kukurūzų dribsniai (augalinis)</v>
          </cell>
          <cell r="C23">
            <v>123.00000000000001</v>
          </cell>
          <cell r="D23">
            <v>117</v>
          </cell>
          <cell r="E23">
            <v>6.9999999999999991</v>
          </cell>
          <cell r="F23">
            <v>1573.0000000000002</v>
          </cell>
        </row>
        <row r="24">
          <cell r="A24" t="str">
            <v>8Pus</v>
          </cell>
          <cell r="B24" t="str">
            <v>Keturių grūdų (kviečių, miežių, rugių kruopos ir žirniai) košė (tausojantis) (augalinis)</v>
          </cell>
          <cell r="C24">
            <v>25.65</v>
          </cell>
          <cell r="D24">
            <v>7.95</v>
          </cell>
          <cell r="E24">
            <v>135.6</v>
          </cell>
          <cell r="F24">
            <v>737</v>
          </cell>
        </row>
        <row r="25">
          <cell r="A25" t="str">
            <v>90Pus</v>
          </cell>
          <cell r="B25" t="str">
            <v xml:space="preserve">Manų kruopų košė </v>
          </cell>
          <cell r="C25">
            <v>39.659999999999997</v>
          </cell>
          <cell r="D25">
            <v>14.7</v>
          </cell>
          <cell r="E25">
            <v>209.02</v>
          </cell>
          <cell r="F25">
            <v>1151</v>
          </cell>
        </row>
        <row r="26">
          <cell r="A26" t="str">
            <v>9Pus</v>
          </cell>
          <cell r="B26" t="str">
            <v>Pieniška miežinių kruopų košė  (tausojantis)</v>
          </cell>
          <cell r="C26">
            <v>35.299999999999997</v>
          </cell>
          <cell r="D26">
            <v>15.25</v>
          </cell>
          <cell r="E26">
            <v>152.05000000000001</v>
          </cell>
          <cell r="F26">
            <v>872</v>
          </cell>
        </row>
        <row r="27">
          <cell r="A27" t="str">
            <v>019SR</v>
          </cell>
          <cell r="B27" t="str">
            <v>Pieniška (pienas 2.5%)  ryžių sriuba</v>
          </cell>
          <cell r="C27">
            <v>25.95</v>
          </cell>
          <cell r="D27">
            <v>37.5</v>
          </cell>
          <cell r="E27">
            <v>101.24</v>
          </cell>
          <cell r="F27">
            <v>858.9</v>
          </cell>
        </row>
        <row r="28">
          <cell r="A28" t="str">
            <v>10Sr</v>
          </cell>
          <cell r="B28" t="str">
            <v>Daržovių (kopūstų,bulvių, morkų, žirnelių) sriuba (tausojantis)</v>
          </cell>
          <cell r="C28">
            <v>8.74</v>
          </cell>
          <cell r="D28">
            <v>20.68</v>
          </cell>
          <cell r="E28">
            <v>54.780000000000008</v>
          </cell>
          <cell r="F28">
            <v>410.8</v>
          </cell>
        </row>
        <row r="29">
          <cell r="A29" t="str">
            <v>11Sr</v>
          </cell>
          <cell r="B29" t="str">
            <v>Daržovių sriuba (šparaginės pupelės, bulvės, morkos) (ankštinis)(tausojantis)(augalinis)</v>
          </cell>
          <cell r="C29">
            <v>8.82</v>
          </cell>
          <cell r="D29">
            <v>21.032</v>
          </cell>
          <cell r="E29">
            <v>53.116</v>
          </cell>
          <cell r="F29">
            <v>388.72</v>
          </cell>
        </row>
        <row r="30">
          <cell r="A30" t="str">
            <v>12Sr</v>
          </cell>
          <cell r="B30" t="str">
            <v>Ryžių kruopų sriuba su bulvėmis (augalinis) (tausojantis)</v>
          </cell>
          <cell r="C30">
            <v>8.11</v>
          </cell>
          <cell r="D30">
            <v>30.540000000000003</v>
          </cell>
          <cell r="E30">
            <v>70.430000000000007</v>
          </cell>
          <cell r="F30">
            <v>576</v>
          </cell>
        </row>
        <row r="31">
          <cell r="A31" t="str">
            <v>13Sr</v>
          </cell>
          <cell r="B31" t="str">
            <v>Burokėlių sriuba su bulvėmis (tausojantis)</v>
          </cell>
          <cell r="C31">
            <v>22.698000000000004</v>
          </cell>
          <cell r="D31">
            <v>25.608000000000001</v>
          </cell>
          <cell r="E31">
            <v>78.070000000000007</v>
          </cell>
          <cell r="F31">
            <v>607.95999999999992</v>
          </cell>
        </row>
        <row r="32">
          <cell r="A32" t="str">
            <v>14Sr</v>
          </cell>
          <cell r="B32" t="str">
            <v>Perlinių kruopų sriuba (augalinis) (tausojantis)</v>
          </cell>
          <cell r="C32">
            <v>9.24</v>
          </cell>
          <cell r="D32">
            <v>41.64</v>
          </cell>
          <cell r="E32">
            <v>70.72</v>
          </cell>
          <cell r="F32">
            <v>660.40000000000009</v>
          </cell>
        </row>
        <row r="33">
          <cell r="A33" t="str">
            <v>15Sr</v>
          </cell>
          <cell r="B33" t="str">
            <v>Trinta žaliųjų žirnelių sriuba (žirneliai,bulvės, morkos, svogūnai ) (ankštinis patiekalas) (augalinis)(tausojantis)</v>
          </cell>
          <cell r="C33">
            <v>18.089199999999998</v>
          </cell>
          <cell r="D33">
            <v>41.068399999999997</v>
          </cell>
          <cell r="E33">
            <v>96.144199999999984</v>
          </cell>
          <cell r="F33">
            <v>750.53000000000009</v>
          </cell>
        </row>
        <row r="34">
          <cell r="A34" t="str">
            <v>16Sr</v>
          </cell>
          <cell r="B34" t="str">
            <v>Pieniška (pienas 2.5%) grikių sriuba (tausojantis)</v>
          </cell>
          <cell r="C34">
            <v>34.080000000000005</v>
          </cell>
          <cell r="D34">
            <v>52.78</v>
          </cell>
          <cell r="E34">
            <v>90.06</v>
          </cell>
          <cell r="F34">
            <v>968.40000000000009</v>
          </cell>
        </row>
        <row r="35">
          <cell r="A35" t="str">
            <v>17Sr</v>
          </cell>
          <cell r="B35" t="str">
            <v>Pieniška (pienas2.5%) makaronų sriuba (tausojantis)</v>
          </cell>
          <cell r="C35">
            <v>32.51</v>
          </cell>
          <cell r="D35">
            <v>29.22</v>
          </cell>
          <cell r="E35">
            <v>95.051999999999992</v>
          </cell>
          <cell r="F35">
            <v>783.22</v>
          </cell>
        </row>
        <row r="36">
          <cell r="A36" t="str">
            <v>18Sr</v>
          </cell>
          <cell r="B36" t="str">
            <v>Pieniška (pienas 2.5%) daržovių sriuba (tausojantis)</v>
          </cell>
          <cell r="C36">
            <v>33.145000000000003</v>
          </cell>
          <cell r="D36">
            <v>34.81</v>
          </cell>
          <cell r="E36">
            <v>103.34400000000001</v>
          </cell>
          <cell r="F36">
            <v>823.09</v>
          </cell>
        </row>
        <row r="37">
          <cell r="A37" t="str">
            <v>1Sr</v>
          </cell>
          <cell r="B37" t="str">
            <v>Pupelių sriuba (ankštinis)(augalinis)(tausojantis)</v>
          </cell>
          <cell r="C37">
            <v>24.9</v>
          </cell>
          <cell r="D37">
            <v>21.830000000000002</v>
          </cell>
          <cell r="E37">
            <v>91.99</v>
          </cell>
          <cell r="F37">
            <v>598.1</v>
          </cell>
        </row>
        <row r="38">
          <cell r="A38" t="str">
            <v>20Sr</v>
          </cell>
          <cell r="B38" t="str">
            <v xml:space="preserve">Pieniška (pienas 2.5%) avižinių dribsnių sriuba </v>
          </cell>
          <cell r="C38">
            <v>34.25</v>
          </cell>
          <cell r="D38">
            <v>29.9</v>
          </cell>
          <cell r="E38">
            <v>96.98</v>
          </cell>
          <cell r="F38">
            <v>775.3</v>
          </cell>
        </row>
        <row r="39">
          <cell r="A39" t="str">
            <v>21Sr</v>
          </cell>
          <cell r="B39" t="str">
            <v>Pieniška (pienas 2.5%) miežinių kruopų sriuba (tausojantis)</v>
          </cell>
          <cell r="C39">
            <v>31.475000000000001</v>
          </cell>
          <cell r="D39">
            <v>29.5</v>
          </cell>
          <cell r="E39">
            <v>101.02000000000001</v>
          </cell>
          <cell r="F39">
            <v>788.45</v>
          </cell>
        </row>
        <row r="40">
          <cell r="A40" t="str">
            <v>22Sr</v>
          </cell>
          <cell r="B40" t="str">
            <v>Pieniška (pienas 2.5%)  perlinių kruopų sriuba (tausojantis)</v>
          </cell>
          <cell r="C40">
            <v>31.740000000000002</v>
          </cell>
          <cell r="D40">
            <v>35.340000000000003</v>
          </cell>
          <cell r="E40">
            <v>94.62</v>
          </cell>
          <cell r="F40">
            <v>808.6</v>
          </cell>
        </row>
        <row r="41">
          <cell r="A41" t="str">
            <v>23Sr</v>
          </cell>
          <cell r="B41" t="str">
            <v>Špinatų sriuba su kiaušiniais (tausojantis)</v>
          </cell>
          <cell r="C41">
            <v>36.055</v>
          </cell>
          <cell r="D41">
            <v>25.823</v>
          </cell>
          <cell r="E41">
            <v>55.358999999999995</v>
          </cell>
          <cell r="F41">
            <v>581.63</v>
          </cell>
        </row>
        <row r="42">
          <cell r="A42" t="str">
            <v>23-1Sr</v>
          </cell>
          <cell r="B42" t="str">
            <v>Špinatų sriuba  (tausojantis)(augalinis)</v>
          </cell>
          <cell r="C42">
            <v>7.93</v>
          </cell>
          <cell r="D42">
            <v>10.748000000000001</v>
          </cell>
          <cell r="E42">
            <v>54.833999999999996</v>
          </cell>
          <cell r="F42">
            <v>330.88</v>
          </cell>
        </row>
        <row r="43">
          <cell r="A43" t="str">
            <v>24Sr</v>
          </cell>
          <cell r="B43" t="str">
            <v>Ryžių-pmidorų sriuba (augalinis) (tausojantis)</v>
          </cell>
          <cell r="C43">
            <v>7.8599999999999994</v>
          </cell>
          <cell r="D43">
            <v>20.68</v>
          </cell>
          <cell r="E43">
            <v>59.440000000000005</v>
          </cell>
          <cell r="F43">
            <v>449.2</v>
          </cell>
        </row>
        <row r="44">
          <cell r="A44" t="str">
            <v>25Sr</v>
          </cell>
          <cell r="B44" t="str">
            <v>Trinta šparaginių pupelių sriuba  (ankštinis)(tausojantis)(augalinis)</v>
          </cell>
          <cell r="C44">
            <v>10.3375</v>
          </cell>
          <cell r="D44">
            <v>21.115000000000002</v>
          </cell>
          <cell r="E44">
            <v>66.66249999999998</v>
          </cell>
          <cell r="F44">
            <v>448.625</v>
          </cell>
        </row>
        <row r="45">
          <cell r="A45" t="str">
            <v>25-1Sr</v>
          </cell>
          <cell r="B45" t="str">
            <v>Trinta šparaginių pupelių sriuba (ankštinis)(tausojantis)(augalinis)</v>
          </cell>
          <cell r="C45">
            <v>8.8774999999999995</v>
          </cell>
          <cell r="D45">
            <v>21.042000000000002</v>
          </cell>
          <cell r="E45">
            <v>53.3035</v>
          </cell>
          <cell r="F45">
            <v>389.495</v>
          </cell>
        </row>
        <row r="46">
          <cell r="A46" t="str">
            <v>26Sr</v>
          </cell>
          <cell r="B46" t="str">
            <v>Bulvių sriuba su mėsos (kiaulienos) kukuliukais (tausojantis)</v>
          </cell>
          <cell r="C46">
            <v>34.554799999999993</v>
          </cell>
          <cell r="D46">
            <v>40.2712</v>
          </cell>
          <cell r="E46">
            <v>67.297200000000004</v>
          </cell>
          <cell r="F46">
            <v>749.952</v>
          </cell>
        </row>
        <row r="47">
          <cell r="A47" t="str">
            <v>27Sr</v>
          </cell>
          <cell r="B47" t="str">
            <v>Daržovių ( brokoliai, bulvės, morkos, šaldytų daržovių mišinys ) sriuba (tausojantis)(augalinis)</v>
          </cell>
          <cell r="C47">
            <v>11.889999999999999</v>
          </cell>
          <cell r="D47">
            <v>23.425000000000001</v>
          </cell>
          <cell r="E47">
            <v>60.03</v>
          </cell>
          <cell r="F47">
            <v>470.1</v>
          </cell>
        </row>
        <row r="48">
          <cell r="A48" t="str">
            <v>28Sr</v>
          </cell>
          <cell r="B48" t="str">
            <v>Agurkų sriuba su perlinėmis kruopomis (augalinis)(tausojantis)</v>
          </cell>
          <cell r="C48">
            <v>9.2100000000000009</v>
          </cell>
          <cell r="D48">
            <v>31.12</v>
          </cell>
          <cell r="E48">
            <v>75.850000000000009</v>
          </cell>
          <cell r="F48">
            <v>597.56000000000006</v>
          </cell>
        </row>
        <row r="49">
          <cell r="A49" t="str">
            <v>29Sr</v>
          </cell>
          <cell r="B49" t="str">
            <v>Pieniška (pienas 2.5%) daržovių (bulvės, žiedinai kopūstai, morkos, žirneliai) sriuba (tausojantis)</v>
          </cell>
          <cell r="C49">
            <v>34.56</v>
          </cell>
          <cell r="D49">
            <v>29.25</v>
          </cell>
          <cell r="E49">
            <v>100.378</v>
          </cell>
          <cell r="F49">
            <v>760.38</v>
          </cell>
        </row>
        <row r="50">
          <cell r="A50" t="str">
            <v>2Sr</v>
          </cell>
          <cell r="B50" t="str">
            <v>Daržovių (kopūstai, bulvės, morkos, žirneliai, svogūnai) sriuba (tausojantis) (augalinis)</v>
          </cell>
          <cell r="C50">
            <v>11.045</v>
          </cell>
          <cell r="D50">
            <v>45.839999999999996</v>
          </cell>
          <cell r="E50">
            <v>72.23</v>
          </cell>
          <cell r="F50">
            <v>703.85</v>
          </cell>
        </row>
        <row r="51">
          <cell r="A51" t="str">
            <v>30Sr</v>
          </cell>
          <cell r="B51" t="str">
            <v>Daržovių (bulvių, morkų, kopūstų, brokolių, žirnelių) sriuba (tausojantis)</v>
          </cell>
          <cell r="C51">
            <v>29.217500000000001</v>
          </cell>
          <cell r="D51">
            <v>40.07</v>
          </cell>
          <cell r="E51">
            <v>64.647500000000008</v>
          </cell>
          <cell r="F51">
            <v>692.97499999999991</v>
          </cell>
        </row>
        <row r="52">
          <cell r="A52" t="str">
            <v>31Sr</v>
          </cell>
          <cell r="B52" t="str">
            <v>Pertrinta brokolių sriuba (augalinis)(tausojantis)</v>
          </cell>
          <cell r="C52">
            <v>11.659999999999998</v>
          </cell>
          <cell r="D52">
            <v>21.29</v>
          </cell>
          <cell r="E52">
            <v>68.3</v>
          </cell>
          <cell r="F52">
            <v>475.1</v>
          </cell>
        </row>
        <row r="53">
          <cell r="A53" t="str">
            <v>32Sr</v>
          </cell>
          <cell r="B53" t="str">
            <v>Trinta moliūgų sriuba  (augalinis)(tausojantis)</v>
          </cell>
          <cell r="C53">
            <v>9.4096000000000011</v>
          </cell>
          <cell r="D53">
            <v>14.9124</v>
          </cell>
          <cell r="E53">
            <v>73.213899999999995</v>
          </cell>
          <cell r="F53">
            <v>444.14730000000003</v>
          </cell>
        </row>
        <row r="54">
          <cell r="A54" t="str">
            <v>33Sr</v>
          </cell>
          <cell r="B54" t="str">
            <v>Lęšių sriuba su bolivine balanda (ankštinis patiekalas) (augalinis) (tausojantis)</v>
          </cell>
          <cell r="C54">
            <v>41.301000000000002</v>
          </cell>
          <cell r="D54">
            <v>20.716799999999999</v>
          </cell>
          <cell r="E54">
            <v>119.29429999999999</v>
          </cell>
          <cell r="F54">
            <v>780.22400000000005</v>
          </cell>
        </row>
        <row r="55">
          <cell r="A55" t="str">
            <v>34Sr</v>
          </cell>
          <cell r="B55" t="str">
            <v>Barščių sriuba su pupelėmis (tausojantis)</v>
          </cell>
          <cell r="C55">
            <v>34.207080000000005</v>
          </cell>
          <cell r="D55">
            <v>24.512380000000004</v>
          </cell>
          <cell r="E55">
            <v>97.622099999999989</v>
          </cell>
          <cell r="F55">
            <v>688.67060000000004</v>
          </cell>
        </row>
        <row r="56">
          <cell r="A56" t="str">
            <v>34-1Sr</v>
          </cell>
          <cell r="B56" t="str">
            <v>Barščių sriuba su pupelėmis (tausojantis) (augalinis)</v>
          </cell>
          <cell r="C56">
            <v>21.167079999999999</v>
          </cell>
          <cell r="D56">
            <v>9.5523799999999994</v>
          </cell>
          <cell r="E56">
            <v>97.462099999999992</v>
          </cell>
          <cell r="F56">
            <v>500.67059999999998</v>
          </cell>
        </row>
        <row r="57">
          <cell r="A57" t="str">
            <v>35Sr</v>
          </cell>
          <cell r="B57" t="str">
            <v>Daržovių (bulvių, morkų, kopūstų, žirnelių) sriuba su mėsos (kiaulienos) kukuliukais (tausojantis)</v>
          </cell>
          <cell r="C57" t="e">
            <v>#N/A</v>
          </cell>
          <cell r="D57" t="e">
            <v>#N/A</v>
          </cell>
          <cell r="E57" t="e">
            <v>#N/A</v>
          </cell>
          <cell r="F57" t="e">
            <v>#N/A</v>
          </cell>
        </row>
        <row r="58">
          <cell r="A58" t="str">
            <v>35-1Sr</v>
          </cell>
          <cell r="B58" t="str">
            <v>Daržovių (bulvių, morkų, kopūstų, žirnelių) sriuba (tausojantis)(augalinis)</v>
          </cell>
          <cell r="C58">
            <v>8.7799999999999994</v>
          </cell>
          <cell r="D58">
            <v>20.73</v>
          </cell>
          <cell r="E58">
            <v>51.38</v>
          </cell>
          <cell r="F58">
            <v>392.8</v>
          </cell>
        </row>
        <row r="59">
          <cell r="A59" t="str">
            <v>36Sr</v>
          </cell>
          <cell r="B59" t="str">
            <v>Pieniška (pienas 2,5%) perlinių kruopų sriuba (tausojantis)</v>
          </cell>
          <cell r="C59">
            <v>26.925000000000001</v>
          </cell>
          <cell r="D59">
            <v>34.799999999999997</v>
          </cell>
          <cell r="E59">
            <v>99.9</v>
          </cell>
          <cell r="F59">
            <v>800.75</v>
          </cell>
        </row>
        <row r="60">
          <cell r="A60" t="str">
            <v>13-1Sr</v>
          </cell>
          <cell r="B60" t="str">
            <v>Burokėlių sriuba su bulvėmis (tausojantis) (augalinis)</v>
          </cell>
          <cell r="C60">
            <v>9.6580000000000013</v>
          </cell>
          <cell r="D60">
            <v>10.648</v>
          </cell>
          <cell r="E60">
            <v>77.910000000000011</v>
          </cell>
          <cell r="F60">
            <v>419.96000000000004</v>
          </cell>
        </row>
        <row r="61">
          <cell r="A61" t="str">
            <v>8-1Sr</v>
          </cell>
          <cell r="B61" t="str">
            <v>Šviežių kopūstų sriuba su bulvėmis (tausojantis) (augalinis)</v>
          </cell>
          <cell r="C61">
            <v>8.375</v>
          </cell>
          <cell r="D61">
            <v>11.082000000000001</v>
          </cell>
          <cell r="E61">
            <v>51.500999999999991</v>
          </cell>
          <cell r="F61">
            <v>306.77000000000004</v>
          </cell>
        </row>
        <row r="62">
          <cell r="A62" t="str">
            <v>37Sr</v>
          </cell>
          <cell r="B62" t="str">
            <v>Pieniška (pienas 2.5%)  ryžių kruopų sriuba (tausojantis)</v>
          </cell>
          <cell r="C62">
            <v>30.940000000000005</v>
          </cell>
          <cell r="D62">
            <v>34.22</v>
          </cell>
          <cell r="E62">
            <v>95.66</v>
          </cell>
          <cell r="F62">
            <v>825.40000000000009</v>
          </cell>
        </row>
        <row r="63">
          <cell r="A63" t="str">
            <v>38Sr</v>
          </cell>
          <cell r="B63" t="str">
            <v>Trinta batatų ir morkų sriuba (tausojantis)(augalinis)</v>
          </cell>
          <cell r="C63">
            <v>10.920000000000002</v>
          </cell>
          <cell r="D63">
            <v>16.100000000000001</v>
          </cell>
          <cell r="E63">
            <v>95.51</v>
          </cell>
          <cell r="F63">
            <v>531.15</v>
          </cell>
        </row>
        <row r="64">
          <cell r="A64" t="str">
            <v>39Sr</v>
          </cell>
          <cell r="B64" t="str">
            <v>Trinta porų sriuba (augalinis) (tausojantis)</v>
          </cell>
          <cell r="C64">
            <v>12.78</v>
          </cell>
          <cell r="D64">
            <v>46.34</v>
          </cell>
          <cell r="E64">
            <v>70.004999999999995</v>
          </cell>
          <cell r="F64">
            <v>703.86500000000001</v>
          </cell>
        </row>
        <row r="65">
          <cell r="A65" t="str">
            <v>40Sr</v>
          </cell>
          <cell r="B65" t="str">
            <v>Perlinių kruopų sriuba su pupelėmis ir daržovėmis (augalinis, tausojantis, ankštinis)</v>
          </cell>
          <cell r="C65">
            <v>41.81</v>
          </cell>
          <cell r="D65">
            <v>34.910000000000004</v>
          </cell>
          <cell r="E65">
            <v>183.41500000000002</v>
          </cell>
          <cell r="F65">
            <v>1140.45</v>
          </cell>
        </row>
        <row r="66">
          <cell r="A66" t="str">
            <v>3Sr</v>
          </cell>
          <cell r="B66" t="str">
            <v>Trinta lęšių sriuba (ankštinis patiekalas) (augalinis) (tausojantis)</v>
          </cell>
          <cell r="C66">
            <v>39.813200000000009</v>
          </cell>
          <cell r="D66">
            <v>16.090399999999999</v>
          </cell>
          <cell r="E66">
            <v>132.18820000000002</v>
          </cell>
          <cell r="F66">
            <v>779.09</v>
          </cell>
        </row>
        <row r="67">
          <cell r="A67" t="str">
            <v>4Sr</v>
          </cell>
          <cell r="B67" t="str">
            <v>Agurkų sriuba su perlinėmis kruopomis (tausojantis)</v>
          </cell>
          <cell r="C67">
            <v>10.524000000000001</v>
          </cell>
          <cell r="D67">
            <v>42.596000000000004</v>
          </cell>
          <cell r="E67">
            <v>75.876000000000019</v>
          </cell>
          <cell r="F67">
            <v>704.76</v>
          </cell>
        </row>
        <row r="68">
          <cell r="A68" t="str">
            <v>5Sr</v>
          </cell>
          <cell r="B68" t="str">
            <v>Žirnių  sriuba  (ankštinis patiekalas) (augalinis) (tausojantis)</v>
          </cell>
          <cell r="C68">
            <v>25.38</v>
          </cell>
          <cell r="D68">
            <v>21.62</v>
          </cell>
          <cell r="E68">
            <v>83.279999999999987</v>
          </cell>
          <cell r="F68">
            <v>580.40000000000009</v>
          </cell>
        </row>
        <row r="69">
          <cell r="A69" t="str">
            <v>6Sr</v>
          </cell>
          <cell r="B69" t="str">
            <v>Žirnių-perlinių kruopų sriuba (ankštinis patiekalas) (augalinis) (tausojantis)</v>
          </cell>
          <cell r="C69">
            <v>24.21</v>
          </cell>
          <cell r="D69">
            <v>32.160000000000004</v>
          </cell>
          <cell r="E69">
            <v>94.63</v>
          </cell>
          <cell r="F69">
            <v>711.5</v>
          </cell>
        </row>
        <row r="70">
          <cell r="A70" t="str">
            <v>7Sr</v>
          </cell>
          <cell r="B70" t="str">
            <v>Bulvių sriuba su miežinėmis kruopomis (tausojantis) (augalinis)</v>
          </cell>
          <cell r="C70">
            <v>14.379999999999999</v>
          </cell>
          <cell r="D70">
            <v>22.39</v>
          </cell>
          <cell r="E70">
            <v>102.99000000000001</v>
          </cell>
          <cell r="F70">
            <v>647.1</v>
          </cell>
        </row>
        <row r="71">
          <cell r="A71" t="str">
            <v>7-1Sr</v>
          </cell>
          <cell r="B71" t="str">
            <v>Bulvių sriuba su miežinėmis kruopomis (tausojantis) (augalinis)</v>
          </cell>
          <cell r="C71">
            <v>14.379999999999999</v>
          </cell>
          <cell r="D71">
            <v>22.39</v>
          </cell>
          <cell r="E71">
            <v>102.99000000000001</v>
          </cell>
          <cell r="F71">
            <v>647.1</v>
          </cell>
        </row>
        <row r="72">
          <cell r="A72" t="str">
            <v>8Sr</v>
          </cell>
          <cell r="B72" t="str">
            <v>Šviežių kopūstų sriuba su bulvėmis (tausojantis)</v>
          </cell>
          <cell r="C72">
            <v>21.414999999999999</v>
          </cell>
          <cell r="D72">
            <v>26.042000000000002</v>
          </cell>
          <cell r="E72">
            <v>51.660999999999987</v>
          </cell>
          <cell r="F72">
            <v>494.77000000000004</v>
          </cell>
        </row>
        <row r="73">
          <cell r="A73" t="str">
            <v>9Sr</v>
          </cell>
          <cell r="B73" t="str">
            <v>Raugintų kopūstų sriuba (augalinis)(tausojantis)</v>
          </cell>
          <cell r="C73">
            <v>6.02</v>
          </cell>
          <cell r="D73">
            <v>20.391999999999999</v>
          </cell>
          <cell r="E73">
            <v>47.944000000000003</v>
          </cell>
          <cell r="F73">
            <v>382.42</v>
          </cell>
        </row>
        <row r="74">
          <cell r="A74" t="str">
            <v>03Gar</v>
          </cell>
          <cell r="B74" t="e">
            <v>#REF!</v>
          </cell>
          <cell r="C74" t="e">
            <v>#REF!</v>
          </cell>
          <cell r="D74" t="e">
            <v>#REF!</v>
          </cell>
          <cell r="E74" t="e">
            <v>#REF!</v>
          </cell>
          <cell r="F74" t="e">
            <v>#REF!</v>
          </cell>
        </row>
        <row r="75">
          <cell r="A75" t="str">
            <v>1Gar</v>
          </cell>
          <cell r="B75" t="str">
            <v>Virtos bulvės (tausojantis)(augalinis)</v>
          </cell>
          <cell r="C75">
            <v>20.6</v>
          </cell>
          <cell r="D75">
            <v>1.03</v>
          </cell>
          <cell r="E75">
            <v>188.49</v>
          </cell>
          <cell r="F75">
            <v>834.30000000000007</v>
          </cell>
        </row>
        <row r="76">
          <cell r="A76" t="str">
            <v>2Gar</v>
          </cell>
          <cell r="B76" t="str">
            <v>Bulvių košė (tausojantis)</v>
          </cell>
          <cell r="C76">
            <v>22.39</v>
          </cell>
          <cell r="D76">
            <v>29.439999999999998</v>
          </cell>
          <cell r="E76">
            <v>161.80000000000001</v>
          </cell>
          <cell r="F76">
            <v>992.90000000000009</v>
          </cell>
        </row>
        <row r="77">
          <cell r="A77" t="str">
            <v>3Gar</v>
          </cell>
          <cell r="B77" t="str">
            <v>Keptos bulvės su  prieskoninėmis žolelėmis (tausojantis)(augalinis)</v>
          </cell>
          <cell r="C77">
            <v>29.05</v>
          </cell>
          <cell r="D77">
            <v>51.35</v>
          </cell>
          <cell r="E77">
            <v>265.39999999999998</v>
          </cell>
          <cell r="F77">
            <v>1616.5</v>
          </cell>
        </row>
        <row r="78">
          <cell r="A78" t="str">
            <v>4Gar</v>
          </cell>
          <cell r="B78" t="str">
            <v>Biri ryžių kruopų košė su ciberžole (tausojantis)(augalinis)</v>
          </cell>
          <cell r="C78">
            <v>31.680000000000003</v>
          </cell>
          <cell r="D78">
            <v>1.44</v>
          </cell>
          <cell r="E78">
            <v>275.39999999999998</v>
          </cell>
          <cell r="F78">
            <v>1281.5999999999999</v>
          </cell>
        </row>
        <row r="79">
          <cell r="A79" t="str">
            <v>5Gar</v>
          </cell>
          <cell r="B79" t="str">
            <v>Biri perlinių kruopų košė (tausojantis)(augalinis)</v>
          </cell>
          <cell r="C79">
            <v>32.340000000000003</v>
          </cell>
          <cell r="D79">
            <v>5.94</v>
          </cell>
          <cell r="E79">
            <v>248.16</v>
          </cell>
          <cell r="F79">
            <v>1105.5</v>
          </cell>
        </row>
        <row r="80">
          <cell r="A80" t="str">
            <v>6Gar</v>
          </cell>
          <cell r="B80" t="str">
            <v>Virti spelta arba pilno grūdo makaronai  (tausojantis)(augalinis)</v>
          </cell>
          <cell r="C80">
            <v>37.830000000000005</v>
          </cell>
          <cell r="D80">
            <v>30.990000000000002</v>
          </cell>
          <cell r="E80">
            <v>265.33</v>
          </cell>
          <cell r="F80">
            <v>1521.7</v>
          </cell>
        </row>
        <row r="81">
          <cell r="A81" t="str">
            <v>7Gar</v>
          </cell>
          <cell r="B81" t="str">
            <v>Biri grikių kruopų košė (tausojantis) (augalinis)</v>
          </cell>
          <cell r="C81">
            <v>60.480000000000004</v>
          </cell>
          <cell r="D81">
            <v>14.879999999999999</v>
          </cell>
          <cell r="E81">
            <v>332.64</v>
          </cell>
          <cell r="F81">
            <v>1675.2</v>
          </cell>
        </row>
        <row r="82">
          <cell r="A82" t="str">
            <v>8Gar</v>
          </cell>
          <cell r="B82" t="str">
            <v>Virtos kuskuso kruopos (tausojantis)(augalinis)</v>
          </cell>
          <cell r="C82">
            <v>35.699999999999996</v>
          </cell>
          <cell r="D82">
            <v>3.8500000000000005</v>
          </cell>
          <cell r="E82">
            <v>244.99999999999997</v>
          </cell>
          <cell r="F82">
            <v>1197</v>
          </cell>
        </row>
        <row r="83">
          <cell r="A83" t="str">
            <v>9Gar</v>
          </cell>
          <cell r="B83" t="str">
            <v>Virtos miežinės kruopos (tausojantis)(augalinis)</v>
          </cell>
          <cell r="C83">
            <v>20</v>
          </cell>
          <cell r="D83">
            <v>4</v>
          </cell>
          <cell r="E83">
            <v>130</v>
          </cell>
          <cell r="F83">
            <v>620</v>
          </cell>
        </row>
        <row r="84">
          <cell r="A84" t="str">
            <v>10Gar</v>
          </cell>
          <cell r="B84" t="str">
            <v>Ryžiai su daržovėmis (tausojantis)</v>
          </cell>
          <cell r="C84">
            <v>21.929999999999996</v>
          </cell>
          <cell r="D84">
            <v>30.15</v>
          </cell>
          <cell r="E84">
            <v>156.66000000000003</v>
          </cell>
          <cell r="F84">
            <v>960.3</v>
          </cell>
        </row>
        <row r="85">
          <cell r="A85" t="str">
            <v>11Gar</v>
          </cell>
          <cell r="B85" t="str">
            <v>Troškintos daržovės (tausojantis)</v>
          </cell>
          <cell r="C85">
            <v>21.929200000000002</v>
          </cell>
          <cell r="D85">
            <v>65.203999999999994</v>
          </cell>
          <cell r="E85">
            <v>83.205400000000012</v>
          </cell>
          <cell r="F85">
            <v>1002.3900000000001</v>
          </cell>
        </row>
        <row r="86">
          <cell r="A86" t="str">
            <v>12Gar</v>
          </cell>
          <cell r="B86" t="str">
            <v>Biri miežinių kruopų košė (tausojantis)(augalinis)</v>
          </cell>
          <cell r="C86">
            <v>33</v>
          </cell>
          <cell r="D86">
            <v>6.6000000000000005</v>
          </cell>
          <cell r="E86">
            <v>214.5</v>
          </cell>
          <cell r="F86">
            <v>1023</v>
          </cell>
        </row>
        <row r="87">
          <cell r="A87" t="str">
            <v>010Sa</v>
          </cell>
          <cell r="B87" t="e">
            <v>#REF!</v>
          </cell>
          <cell r="C87" t="e">
            <v>#REF!</v>
          </cell>
          <cell r="D87" t="e">
            <v>#REF!</v>
          </cell>
          <cell r="E87" t="e">
            <v>#REF!</v>
          </cell>
          <cell r="F87" t="e">
            <v>#REF!</v>
          </cell>
        </row>
        <row r="88">
          <cell r="A88" t="str">
            <v>0111SA</v>
          </cell>
          <cell r="B88" t="str">
            <v>Salotos</v>
          </cell>
          <cell r="C88">
            <v>13</v>
          </cell>
          <cell r="D88">
            <v>3</v>
          </cell>
          <cell r="E88">
            <v>25</v>
          </cell>
          <cell r="F88">
            <v>120</v>
          </cell>
        </row>
        <row r="89">
          <cell r="A89" t="str">
            <v>011Sa</v>
          </cell>
          <cell r="B89" t="e">
            <v>#REF!</v>
          </cell>
          <cell r="C89" t="e">
            <v>#REF!</v>
          </cell>
          <cell r="D89" t="e">
            <v>#REF!</v>
          </cell>
          <cell r="E89" t="e">
            <v>#REF!</v>
          </cell>
          <cell r="F89" t="e">
            <v>#REF!</v>
          </cell>
        </row>
        <row r="90">
          <cell r="A90" t="str">
            <v>04Sa</v>
          </cell>
          <cell r="B90" t="str">
            <v>Daržovių salotos (pekino kopūstai, agurkai, pomidorai, paprikos,porai)</v>
          </cell>
          <cell r="C90">
            <v>10.930000000000001</v>
          </cell>
          <cell r="D90">
            <v>22.619999999999997</v>
          </cell>
          <cell r="E90">
            <v>38.850000000000009</v>
          </cell>
          <cell r="F90">
            <v>333.3</v>
          </cell>
        </row>
        <row r="91">
          <cell r="A91" t="str">
            <v>06Sa</v>
          </cell>
          <cell r="B91" t="str">
            <v xml:space="preserve">Morkų salotos su česnaku </v>
          </cell>
          <cell r="C91">
            <v>9.68</v>
          </cell>
          <cell r="D91">
            <v>50.73</v>
          </cell>
          <cell r="E91">
            <v>84.72999999999999</v>
          </cell>
          <cell r="F91">
            <v>749.5</v>
          </cell>
        </row>
        <row r="92">
          <cell r="A92" t="str">
            <v>09Sa</v>
          </cell>
          <cell r="B92" t="e">
            <v>#REF!</v>
          </cell>
          <cell r="C92" t="e">
            <v>#REF!</v>
          </cell>
          <cell r="D92" t="e">
            <v>#REF!</v>
          </cell>
          <cell r="E92" t="e">
            <v>#REF!</v>
          </cell>
          <cell r="F92" t="e">
            <v>#REF!</v>
          </cell>
        </row>
        <row r="93">
          <cell r="A93" t="str">
            <v>10Sa</v>
          </cell>
          <cell r="B93" t="str">
            <v>Morkų salotos su šalto spaudimo nerafinuotu aliejumi</v>
          </cell>
          <cell r="C93">
            <v>9.5500000000000007</v>
          </cell>
          <cell r="D93">
            <v>51.8</v>
          </cell>
          <cell r="E93">
            <v>82.699999999999989</v>
          </cell>
          <cell r="F93">
            <v>736.5</v>
          </cell>
        </row>
        <row r="94">
          <cell r="A94" t="str">
            <v>11Sa</v>
          </cell>
          <cell r="B94" t="str">
            <v>Šviežių kopūstų salotos su pomidorais, paprikomis, porais ir šalto spaudimo nerafinuotu aliejumi (augalinis)</v>
          </cell>
          <cell r="C94">
            <v>14.37</v>
          </cell>
          <cell r="D94">
            <v>32.159999999999997</v>
          </cell>
          <cell r="E94">
            <v>73.950000000000017</v>
          </cell>
          <cell r="F94">
            <v>565.29999999999995</v>
          </cell>
        </row>
        <row r="95">
          <cell r="A95" t="str">
            <v>12Sa</v>
          </cell>
          <cell r="B95" t="str">
            <v>Daržovių asorti (agurkai, morkos, pomidorai)</v>
          </cell>
          <cell r="C95">
            <v>8.7999999999999989</v>
          </cell>
          <cell r="D95">
            <v>1.6999999999999997</v>
          </cell>
          <cell r="E95">
            <v>53.099999999999994</v>
          </cell>
          <cell r="F95">
            <v>214.6</v>
          </cell>
        </row>
        <row r="96">
          <cell r="A96" t="str">
            <v>15Sa</v>
          </cell>
          <cell r="B96" t="str">
            <v>Pomidorų salotos su svogūnais ir šalto spaudimo nerafinuotu aliejumi</v>
          </cell>
          <cell r="C96">
            <v>10.15</v>
          </cell>
          <cell r="D96">
            <v>51.93</v>
          </cell>
          <cell r="E96">
            <v>43.039999999999992</v>
          </cell>
          <cell r="F96">
            <v>619.29999999999995</v>
          </cell>
        </row>
        <row r="97">
          <cell r="A97" t="str">
            <v>16Sa</v>
          </cell>
          <cell r="B97" t="str">
            <v>Agurkai</v>
          </cell>
          <cell r="C97">
            <v>8</v>
          </cell>
          <cell r="D97">
            <v>2</v>
          </cell>
          <cell r="E97">
            <v>23</v>
          </cell>
          <cell r="F97">
            <v>110</v>
          </cell>
        </row>
        <row r="98">
          <cell r="A98" t="str">
            <v>17Sa</v>
          </cell>
          <cell r="B98" t="str">
            <v>Ridikai</v>
          </cell>
          <cell r="C98">
            <v>10</v>
          </cell>
          <cell r="D98">
            <v>1</v>
          </cell>
          <cell r="E98">
            <v>40.999999999999993</v>
          </cell>
          <cell r="F98">
            <v>160</v>
          </cell>
        </row>
        <row r="99">
          <cell r="A99" t="str">
            <v>18Sa</v>
          </cell>
          <cell r="B99" t="str">
            <v>Paprika</v>
          </cell>
          <cell r="C99">
            <v>13.000000000000002</v>
          </cell>
          <cell r="D99">
            <v>5</v>
          </cell>
          <cell r="E99">
            <v>66</v>
          </cell>
          <cell r="F99">
            <v>290</v>
          </cell>
        </row>
        <row r="100">
          <cell r="A100" t="str">
            <v>19Sa</v>
          </cell>
          <cell r="B100" t="str">
            <v>Cukinijos</v>
          </cell>
          <cell r="C100">
            <v>12</v>
          </cell>
          <cell r="D100">
            <v>1</v>
          </cell>
          <cell r="E100">
            <v>34</v>
          </cell>
          <cell r="F100">
            <v>160</v>
          </cell>
        </row>
        <row r="101">
          <cell r="A101" t="str">
            <v>20Sa</v>
          </cell>
          <cell r="B101" t="str">
            <v>Ridikėliai</v>
          </cell>
          <cell r="C101">
            <v>11.000000000000002</v>
          </cell>
          <cell r="D101">
            <v>1</v>
          </cell>
          <cell r="E101">
            <v>39</v>
          </cell>
          <cell r="F101">
            <v>170</v>
          </cell>
        </row>
        <row r="102">
          <cell r="A102" t="str">
            <v>21Sa</v>
          </cell>
          <cell r="B102" t="str">
            <v>Burokėlių salotos su avinžirniais ir linų sėmenimis (augalinis)</v>
          </cell>
          <cell r="C102">
            <v>36.793279999999996</v>
          </cell>
          <cell r="D102">
            <v>46.35333</v>
          </cell>
          <cell r="E102">
            <v>148.47635</v>
          </cell>
          <cell r="F102">
            <v>1042.2320999999999</v>
          </cell>
        </row>
        <row r="103">
          <cell r="A103" t="str">
            <v>22Sa</v>
          </cell>
          <cell r="B103" t="str">
            <v>Kaliaropės</v>
          </cell>
          <cell r="C103">
            <v>19</v>
          </cell>
          <cell r="D103">
            <v>2</v>
          </cell>
          <cell r="E103">
            <v>54.000000000000007</v>
          </cell>
          <cell r="F103">
            <v>210</v>
          </cell>
        </row>
        <row r="104">
          <cell r="A104" t="str">
            <v>23Sa</v>
          </cell>
          <cell r="B104" t="str">
            <v>Žiedinių kopūstų salotos su pomidorais, paprikomis ir šalto spaudimo alyvuogių aliejumi (augalinis)</v>
          </cell>
          <cell r="C104">
            <v>18.856000000000002</v>
          </cell>
          <cell r="D104">
            <v>25.144399999999997</v>
          </cell>
          <cell r="E104">
            <v>47.431800000000003</v>
          </cell>
          <cell r="F104">
            <v>402.68599999999998</v>
          </cell>
        </row>
        <row r="105">
          <cell r="A105" t="str">
            <v>24Sa</v>
          </cell>
          <cell r="B105" t="str">
            <v>Kopūstų salotos su džiovintomis spanguolėmis, morkomis, brokoliais ir moliūgų sėklomis (augalinis)</v>
          </cell>
          <cell r="C105">
            <v>25.68</v>
          </cell>
          <cell r="D105">
            <v>45.58</v>
          </cell>
          <cell r="E105">
            <v>166.08000000000004</v>
          </cell>
          <cell r="F105">
            <v>1102</v>
          </cell>
        </row>
        <row r="106">
          <cell r="A106" t="str">
            <v>25Sa</v>
          </cell>
          <cell r="B106" t="str">
            <v>Daržovių salotos (pekino kopūstai, agurkai, pomidorai, paprikos,porai)</v>
          </cell>
          <cell r="C106">
            <v>10.930000000000001</v>
          </cell>
          <cell r="D106">
            <v>22.619999999999997</v>
          </cell>
          <cell r="E106">
            <v>38.850000000000009</v>
          </cell>
          <cell r="F106">
            <v>333.3</v>
          </cell>
        </row>
        <row r="107">
          <cell r="A107" t="str">
            <v>26Sa</v>
          </cell>
          <cell r="B107" t="str">
            <v>Burokėlių salotos su špinatais (augalinis)</v>
          </cell>
          <cell r="C107">
            <v>22.275000000000002</v>
          </cell>
          <cell r="D107">
            <v>31.41</v>
          </cell>
          <cell r="E107">
            <v>126.13000000000001</v>
          </cell>
          <cell r="F107">
            <v>759.45</v>
          </cell>
        </row>
        <row r="108">
          <cell r="A108" t="str">
            <v>27Sa</v>
          </cell>
          <cell r="B108" t="str">
            <v>Alyvuogės</v>
          </cell>
          <cell r="C108">
            <v>19</v>
          </cell>
          <cell r="D108">
            <v>2</v>
          </cell>
          <cell r="E108">
            <v>54.000000000000007</v>
          </cell>
          <cell r="F108">
            <v>210</v>
          </cell>
        </row>
        <row r="109">
          <cell r="A109" t="str">
            <v>28Sa</v>
          </cell>
          <cell r="B109" t="str">
            <v>Pekino kopūstų, agurkų ir pomidorų salotos su bazilikų padažu (augalinis)</v>
          </cell>
          <cell r="C109">
            <v>9.86</v>
          </cell>
          <cell r="D109">
            <v>62.53</v>
          </cell>
          <cell r="E109">
            <v>36.97</v>
          </cell>
          <cell r="F109">
            <v>675</v>
          </cell>
        </row>
        <row r="110">
          <cell r="A110" t="str">
            <v>29Sa</v>
          </cell>
          <cell r="B110" t="str">
            <v>Bazilikų padažas</v>
          </cell>
          <cell r="C110">
            <v>4.4000000000000004</v>
          </cell>
          <cell r="D110">
            <v>602.90499999999997</v>
          </cell>
          <cell r="E110">
            <v>72.91</v>
          </cell>
          <cell r="F110">
            <v>5622.2</v>
          </cell>
        </row>
        <row r="111">
          <cell r="A111" t="str">
            <v>30Sa</v>
          </cell>
          <cell r="B111" t="str">
            <v>Kepti obuoliai</v>
          </cell>
          <cell r="C111">
            <v>5</v>
          </cell>
          <cell r="D111">
            <v>5</v>
          </cell>
          <cell r="E111">
            <v>162.5</v>
          </cell>
          <cell r="F111">
            <v>662.5</v>
          </cell>
        </row>
        <row r="112">
          <cell r="A112" t="str">
            <v>31Sa</v>
          </cell>
          <cell r="B112" t="str">
            <v>Morkų, obuolių ir salierų salotos su šalto spaudimo nerafinuotu aliejumi (augalinis)</v>
          </cell>
          <cell r="C112">
            <v>22.81</v>
          </cell>
          <cell r="D112">
            <v>99.43</v>
          </cell>
          <cell r="E112">
            <v>97.039999999999992</v>
          </cell>
          <cell r="F112">
            <v>1274.3999999999999</v>
          </cell>
        </row>
        <row r="113">
          <cell r="A113" t="str">
            <v>32Sa</v>
          </cell>
          <cell r="B113" t="str">
            <v>Ridikų salotos su morkomis, obuoliais ir šalto spaudimo nerafinuotu aliejumi (augalinis)</v>
          </cell>
          <cell r="C113">
            <v>9.0250000000000004</v>
          </cell>
          <cell r="D113">
            <v>26.875</v>
          </cell>
          <cell r="E113">
            <v>71.25</v>
          </cell>
          <cell r="F113">
            <v>497.75</v>
          </cell>
        </row>
        <row r="114">
          <cell r="A114" t="str">
            <v>33Sa</v>
          </cell>
          <cell r="B114" t="str">
            <v>Virtų burokėlių salotos su pupelėmis ir raugintais agurkais (augalinis)</v>
          </cell>
          <cell r="C114">
            <v>18.169999999999998</v>
          </cell>
          <cell r="D114">
            <v>71.430000000000007</v>
          </cell>
          <cell r="E114">
            <v>85.289999999999992</v>
          </cell>
          <cell r="F114">
            <v>1001.96</v>
          </cell>
        </row>
        <row r="115">
          <cell r="A115" t="str">
            <v>34Sa</v>
          </cell>
          <cell r="B115" t="str">
            <v>Šviežių kopūstų, cukinijų ir morkų salotos su saulėgrąžų sėklomis ir aliejumi</v>
          </cell>
          <cell r="C115">
            <v>24.048500000000001</v>
          </cell>
          <cell r="D115">
            <v>70.997</v>
          </cell>
          <cell r="E115">
            <v>65.445999999999998</v>
          </cell>
          <cell r="F115">
            <v>920.90499999999997</v>
          </cell>
        </row>
        <row r="116">
          <cell r="A116" t="str">
            <v>35Sa</v>
          </cell>
          <cell r="B116" t="str">
            <v>Konservuoti žirneliai</v>
          </cell>
          <cell r="C116">
            <v>49</v>
          </cell>
          <cell r="D116">
            <v>2</v>
          </cell>
          <cell r="E116">
            <v>158</v>
          </cell>
          <cell r="F116">
            <v>640</v>
          </cell>
        </row>
        <row r="117">
          <cell r="A117" t="str">
            <v>36Sa</v>
          </cell>
          <cell r="B117" t="str">
            <v>Morkų salotos su obuoliais ir šalto spaudimo nerafinuotu aliejumi</v>
          </cell>
          <cell r="C117">
            <v>7.9300000000000006</v>
          </cell>
          <cell r="D117">
            <v>32.480000000000004</v>
          </cell>
          <cell r="E117">
            <v>97.32</v>
          </cell>
          <cell r="F117">
            <v>631.9</v>
          </cell>
        </row>
        <row r="118">
          <cell r="A118" t="str">
            <v>1Sa</v>
          </cell>
          <cell r="B118" t="str">
            <v>Šviežių kopūstų salotos su morkomis ir šalto spaudimo nerafinuotu aliejumi (augalinis)</v>
          </cell>
          <cell r="C118">
            <v>13.96</v>
          </cell>
          <cell r="D118">
            <v>22</v>
          </cell>
          <cell r="E118">
            <v>80.680000000000007</v>
          </cell>
          <cell r="F118">
            <v>493.8</v>
          </cell>
        </row>
        <row r="119">
          <cell r="A119" t="str">
            <v>2Sa</v>
          </cell>
          <cell r="B119" t="str">
            <v>Burokėlių salotos su aliejumi (augalinis)</v>
          </cell>
          <cell r="C119">
            <v>15.448000000000002</v>
          </cell>
          <cell r="D119">
            <v>50.926000000000002</v>
          </cell>
          <cell r="E119">
            <v>92.927999999999997</v>
          </cell>
          <cell r="F119">
            <v>802.30000000000007</v>
          </cell>
        </row>
        <row r="120">
          <cell r="A120" t="str">
            <v>3Sa</v>
          </cell>
          <cell r="B120" t="str">
            <v>Morkų lazdelės</v>
          </cell>
          <cell r="C120">
            <v>10</v>
          </cell>
          <cell r="D120">
            <v>2</v>
          </cell>
          <cell r="E120">
            <v>87</v>
          </cell>
          <cell r="F120">
            <v>310</v>
          </cell>
        </row>
        <row r="121">
          <cell r="A121" t="str">
            <v>4Sa</v>
          </cell>
          <cell r="B121" t="str">
            <v>Pomidorai</v>
          </cell>
          <cell r="C121">
            <v>10</v>
          </cell>
          <cell r="D121">
            <v>2</v>
          </cell>
          <cell r="E121">
            <v>40.999999999999993</v>
          </cell>
          <cell r="F121">
            <v>170</v>
          </cell>
        </row>
        <row r="122">
          <cell r="A122" t="str">
            <v>5Sa</v>
          </cell>
          <cell r="B122" t="str">
            <v>Rauginti ar marinuoti, ar švieži agurkai</v>
          </cell>
          <cell r="C122">
            <v>5</v>
          </cell>
          <cell r="D122">
            <v>1</v>
          </cell>
          <cell r="E122">
            <v>35</v>
          </cell>
          <cell r="F122">
            <v>166</v>
          </cell>
        </row>
        <row r="123">
          <cell r="A123" t="str">
            <v>6Sa</v>
          </cell>
          <cell r="B123" t="str">
            <v>Daržovių rinkinukas (agurkai, morkos, cukinijos)</v>
          </cell>
          <cell r="C123">
            <v>9.33324</v>
          </cell>
          <cell r="D123">
            <v>1.3333200000000003</v>
          </cell>
          <cell r="E123">
            <v>46.999529999999993</v>
          </cell>
          <cell r="F123">
            <v>200.66465999999997</v>
          </cell>
        </row>
        <row r="124">
          <cell r="A124" t="str">
            <v>7Sa</v>
          </cell>
          <cell r="B124" t="str">
            <v>Raugintų kopūstų salotos su šalto spaudimo nerafinuotu aliejumi</v>
          </cell>
          <cell r="C124">
            <v>8.1079999999999988</v>
          </cell>
          <cell r="D124">
            <v>50.011000000000003</v>
          </cell>
          <cell r="E124">
            <v>52.003000000000014</v>
          </cell>
          <cell r="F124">
            <v>672.65</v>
          </cell>
        </row>
        <row r="125">
          <cell r="A125" t="str">
            <v>8Sa</v>
          </cell>
          <cell r="B125" t="str">
            <v>Pekino kopūstų, agurkų ir pomidorų salotos su šalto spaudimo nerafinuotu aliejumi (augalinis)</v>
          </cell>
          <cell r="C125">
            <v>10.540000000000001</v>
          </cell>
          <cell r="D125">
            <v>32.479999999999997</v>
          </cell>
          <cell r="E125">
            <v>34.340000000000003</v>
          </cell>
          <cell r="F125">
            <v>393.90000000000003</v>
          </cell>
        </row>
        <row r="126">
          <cell r="A126" t="str">
            <v>9Sa</v>
          </cell>
          <cell r="B126" t="str">
            <v>Morkų salotos su saulėgrąžomis ir šalto spaudimo nerafinuotu aliejumi</v>
          </cell>
          <cell r="C126">
            <v>20.480000000000004</v>
          </cell>
          <cell r="D126">
            <v>56.28</v>
          </cell>
          <cell r="E126">
            <v>90.82</v>
          </cell>
          <cell r="F126">
            <v>855.90000000000009</v>
          </cell>
        </row>
        <row r="127">
          <cell r="A127" t="str">
            <v>02Pav</v>
          </cell>
          <cell r="B127" t="e">
            <v>#REF!</v>
          </cell>
          <cell r="C127" t="e">
            <v>#REF!</v>
          </cell>
          <cell r="D127" t="e">
            <v>#REF!</v>
          </cell>
          <cell r="E127" t="e">
            <v>#REF!</v>
          </cell>
          <cell r="F127" t="e">
            <v>#REF!</v>
          </cell>
        </row>
        <row r="128">
          <cell r="A128" t="str">
            <v>03Pav</v>
          </cell>
          <cell r="B128" t="e">
            <v>#REF!</v>
          </cell>
          <cell r="C128" t="e">
            <v>#REF!</v>
          </cell>
          <cell r="D128" t="e">
            <v>#REF!</v>
          </cell>
          <cell r="E128" t="e">
            <v>#REF!</v>
          </cell>
          <cell r="F128" t="e">
            <v>#REF!</v>
          </cell>
        </row>
        <row r="129">
          <cell r="A129" t="str">
            <v>04Pav</v>
          </cell>
          <cell r="B129" t="e">
            <v>#REF!</v>
          </cell>
          <cell r="C129" t="e">
            <v>#REF!</v>
          </cell>
          <cell r="D129" t="e">
            <v>#REF!</v>
          </cell>
          <cell r="E129" t="e">
            <v>#REF!</v>
          </cell>
          <cell r="F129" t="e">
            <v>#REF!</v>
          </cell>
        </row>
        <row r="130">
          <cell r="A130" t="str">
            <v>09Pav</v>
          </cell>
          <cell r="B130" t="e">
            <v>#REF!</v>
          </cell>
          <cell r="C130" t="e">
            <v>#REF!</v>
          </cell>
          <cell r="D130" t="e">
            <v>#REF!</v>
          </cell>
          <cell r="E130" t="e">
            <v>#REF!</v>
          </cell>
          <cell r="F130" t="e">
            <v>#REF!</v>
          </cell>
        </row>
        <row r="131">
          <cell r="A131" t="str">
            <v>10Pav</v>
          </cell>
          <cell r="B131" t="str">
            <v>Karšti sumuštiniai su varške 9% ir obuoliais (tausojantis)</v>
          </cell>
          <cell r="C131">
            <v>92.27</v>
          </cell>
          <cell r="D131">
            <v>52.47</v>
          </cell>
          <cell r="E131">
            <v>309.12000000000006</v>
          </cell>
          <cell r="F131">
            <v>2055.4</v>
          </cell>
        </row>
        <row r="132">
          <cell r="A132" t="str">
            <v>11Pav</v>
          </cell>
          <cell r="B132" t="str">
            <v>Duona su sviestu 82% ir fermentiniu sūriu 45%</v>
          </cell>
          <cell r="C132">
            <v>125.72</v>
          </cell>
          <cell r="D132">
            <v>144.28</v>
          </cell>
          <cell r="E132">
            <v>279.64999999999998</v>
          </cell>
          <cell r="F132">
            <v>2901.2</v>
          </cell>
        </row>
        <row r="133">
          <cell r="A133" t="str">
            <v>13Pav</v>
          </cell>
          <cell r="B133" t="str">
            <v>Vaisinės salotos</v>
          </cell>
          <cell r="C133">
            <v>27.430000000000003</v>
          </cell>
          <cell r="D133">
            <v>21.990000000000002</v>
          </cell>
          <cell r="E133">
            <v>108.71000000000001</v>
          </cell>
          <cell r="F133">
            <v>716.8</v>
          </cell>
        </row>
        <row r="134">
          <cell r="A134" t="str">
            <v>16Pav</v>
          </cell>
          <cell r="B134" t="str">
            <v xml:space="preserve">Trinta varškė 9% su bananais </v>
          </cell>
          <cell r="C134">
            <v>95.92</v>
          </cell>
          <cell r="D134">
            <v>65.430000000000007</v>
          </cell>
          <cell r="E134">
            <v>133.78</v>
          </cell>
          <cell r="F134">
            <v>1503.7</v>
          </cell>
        </row>
        <row r="135">
          <cell r="A135" t="str">
            <v>17Pav</v>
          </cell>
          <cell r="B135" t="str">
            <v>Duona su sviestu 82% ir sėklomis</v>
          </cell>
          <cell r="C135">
            <v>174.39499999999998</v>
          </cell>
          <cell r="D135">
            <v>544.66</v>
          </cell>
          <cell r="E135">
            <v>181.51999999999998</v>
          </cell>
          <cell r="F135">
            <v>5993.5999999999995</v>
          </cell>
        </row>
        <row r="136">
          <cell r="A136" t="str">
            <v>18Pav</v>
          </cell>
          <cell r="B136" t="str">
            <v>Duona su sviestu 82% ir sėklomis</v>
          </cell>
          <cell r="C136">
            <v>99.965000000000003</v>
          </cell>
          <cell r="D136">
            <v>160.64500000000001</v>
          </cell>
          <cell r="E136">
            <v>386.16499999999996</v>
          </cell>
          <cell r="F136">
            <v>3067.3999999999996</v>
          </cell>
        </row>
        <row r="137">
          <cell r="A137" t="str">
            <v>1Pav</v>
          </cell>
          <cell r="B137" t="str">
            <v xml:space="preserve">Duona su sviestu ir pomidoru </v>
          </cell>
          <cell r="C137">
            <v>46.22</v>
          </cell>
          <cell r="D137">
            <v>66.679999999999993</v>
          </cell>
          <cell r="E137">
            <v>251.74999999999997</v>
          </cell>
          <cell r="F137">
            <v>1738.1999999999998</v>
          </cell>
        </row>
        <row r="138">
          <cell r="A138" t="str">
            <v>3Pav</v>
          </cell>
          <cell r="B138" t="str">
            <v>Užkepti sumuštiniai su  fermentiniu 45% sūriu (tausojantis)</v>
          </cell>
          <cell r="C138">
            <v>125.72</v>
          </cell>
          <cell r="D138">
            <v>162.55000000000001</v>
          </cell>
          <cell r="E138">
            <v>327.53000000000003</v>
          </cell>
          <cell r="F138">
            <v>3272.9</v>
          </cell>
        </row>
        <row r="139">
          <cell r="A139" t="str">
            <v>5Pav</v>
          </cell>
          <cell r="B139" t="str">
            <v>Sumuštinis su lydytu tepamu sūreliu 22%</v>
          </cell>
          <cell r="C139">
            <v>101.19999999999999</v>
          </cell>
          <cell r="D139">
            <v>138.80000000000001</v>
          </cell>
          <cell r="E139">
            <v>328.2</v>
          </cell>
          <cell r="F139">
            <v>3270</v>
          </cell>
        </row>
        <row r="140">
          <cell r="A140" t="str">
            <v>8Pav</v>
          </cell>
          <cell r="B140" t="str">
            <v>Pertrintas kiaušinis su 82% sviestu</v>
          </cell>
          <cell r="C140">
            <v>100.831</v>
          </cell>
          <cell r="D140">
            <v>176.011</v>
          </cell>
          <cell r="E140">
            <v>18.462000000000003</v>
          </cell>
          <cell r="F140">
            <v>2046.48</v>
          </cell>
        </row>
        <row r="141">
          <cell r="A141" t="str">
            <v>022Pa</v>
          </cell>
          <cell r="B141" t="e">
            <v>#REF!</v>
          </cell>
          <cell r="C141" t="e">
            <v>#REF!</v>
          </cell>
          <cell r="D141" t="e">
            <v>#REF!</v>
          </cell>
          <cell r="E141" t="e">
            <v>#REF!</v>
          </cell>
          <cell r="F141" t="e">
            <v>#REF!</v>
          </cell>
        </row>
        <row r="142">
          <cell r="A142" t="str">
            <v>02Pa</v>
          </cell>
          <cell r="B142" t="str">
            <v>Grietinės 30%-pomidorų padažas</v>
          </cell>
          <cell r="C142" t="e">
            <v>#REF!</v>
          </cell>
          <cell r="D142" t="e">
            <v>#REF!</v>
          </cell>
          <cell r="E142" t="e">
            <v>#REF!</v>
          </cell>
          <cell r="F142" t="e">
            <v>#REF!</v>
          </cell>
        </row>
        <row r="143">
          <cell r="A143" t="str">
            <v>04Pa</v>
          </cell>
          <cell r="B143" t="e">
            <v>#REF!</v>
          </cell>
          <cell r="C143" t="e">
            <v>#REF!</v>
          </cell>
          <cell r="D143" t="e">
            <v>#REF!</v>
          </cell>
          <cell r="E143" t="e">
            <v>#REF!</v>
          </cell>
          <cell r="F143" t="e">
            <v>#REF!</v>
          </cell>
        </row>
        <row r="144">
          <cell r="A144" t="str">
            <v>05Pa</v>
          </cell>
          <cell r="B144" t="e">
            <v>#REF!</v>
          </cell>
          <cell r="C144" t="e">
            <v>#REF!</v>
          </cell>
          <cell r="D144" t="e">
            <v>#REF!</v>
          </cell>
          <cell r="E144" t="e">
            <v>#REF!</v>
          </cell>
          <cell r="F144" t="e">
            <v>#REF!</v>
          </cell>
        </row>
        <row r="145">
          <cell r="A145" t="str">
            <v>06Pa</v>
          </cell>
          <cell r="B145" t="e">
            <v>#REF!</v>
          </cell>
          <cell r="C145" t="e">
            <v>#REF!</v>
          </cell>
          <cell r="D145" t="e">
            <v>#REF!</v>
          </cell>
          <cell r="E145" t="e">
            <v>#REF!</v>
          </cell>
          <cell r="F145" t="e">
            <v>#REF!</v>
          </cell>
        </row>
        <row r="146">
          <cell r="A146" t="str">
            <v>08Pa</v>
          </cell>
          <cell r="B146" t="e">
            <v>#REF!</v>
          </cell>
          <cell r="C146" t="e">
            <v>#REF!</v>
          </cell>
          <cell r="D146" t="e">
            <v>#REF!</v>
          </cell>
          <cell r="E146" t="e">
            <v>#REF!</v>
          </cell>
          <cell r="F146" t="e">
            <v>#REF!</v>
          </cell>
        </row>
        <row r="147">
          <cell r="A147" t="str">
            <v>1Pa</v>
          </cell>
          <cell r="B147" t="str">
            <v>Grietinės 30% padažas</v>
          </cell>
          <cell r="C147">
            <v>17.600000000000001</v>
          </cell>
          <cell r="D147">
            <v>191.65</v>
          </cell>
          <cell r="E147">
            <v>53</v>
          </cell>
          <cell r="F147">
            <v>2009</v>
          </cell>
        </row>
        <row r="148">
          <cell r="A148" t="str">
            <v>2Pa</v>
          </cell>
          <cell r="B148" t="str">
            <v>Grietinės-majonezo padažas</v>
          </cell>
          <cell r="C148">
            <v>16</v>
          </cell>
          <cell r="D148">
            <v>320</v>
          </cell>
          <cell r="E148">
            <v>41.400000000000006</v>
          </cell>
          <cell r="F148">
            <v>3110</v>
          </cell>
        </row>
        <row r="149">
          <cell r="A149" t="str">
            <v>3Pa</v>
          </cell>
          <cell r="B149" t="str">
            <v>Agurkinis padažas</v>
          </cell>
          <cell r="C149">
            <v>10.68</v>
          </cell>
          <cell r="D149">
            <v>223.38000000000002</v>
          </cell>
          <cell r="E149">
            <v>42.96</v>
          </cell>
          <cell r="F149">
            <v>2219.3999999999996</v>
          </cell>
        </row>
        <row r="150">
          <cell r="A150" t="str">
            <v>4Pa</v>
          </cell>
          <cell r="B150" t="str">
            <v>Trintos uogos</v>
          </cell>
          <cell r="C150">
            <v>12.84</v>
          </cell>
          <cell r="D150">
            <v>6.42</v>
          </cell>
          <cell r="E150">
            <v>166.9</v>
          </cell>
          <cell r="F150">
            <v>525.1</v>
          </cell>
        </row>
        <row r="151">
          <cell r="A151" t="str">
            <v>5Pa</v>
          </cell>
          <cell r="B151" t="str">
            <v>Vanilinis padažas</v>
          </cell>
          <cell r="C151">
            <v>91.8</v>
          </cell>
          <cell r="D151">
            <v>82.6</v>
          </cell>
          <cell r="E151">
            <v>269.76</v>
          </cell>
          <cell r="F151">
            <v>2183.23</v>
          </cell>
        </row>
        <row r="152">
          <cell r="A152" t="str">
            <v>6Pa</v>
          </cell>
          <cell r="B152" t="str">
            <v xml:space="preserve">Mėsos padažas (kiaulienos mentė) </v>
          </cell>
          <cell r="C152">
            <v>204.61</v>
          </cell>
          <cell r="D152">
            <v>253.89000000000001</v>
          </cell>
          <cell r="E152">
            <v>7.8600000000000012</v>
          </cell>
          <cell r="F152">
            <v>3135.3</v>
          </cell>
        </row>
        <row r="153">
          <cell r="A153" t="str">
            <v>7Pa</v>
          </cell>
          <cell r="B153" t="str">
            <v>Sulčių padažas</v>
          </cell>
          <cell r="C153">
            <v>12.899999999999999</v>
          </cell>
          <cell r="D153">
            <v>120.575</v>
          </cell>
          <cell r="E153">
            <v>174.35000000000002</v>
          </cell>
          <cell r="F153">
            <v>1839</v>
          </cell>
        </row>
        <row r="154">
          <cell r="A154" t="str">
            <v>8Pa</v>
          </cell>
          <cell r="B154" t="str">
            <v>Grietinės 30%- pomidorų padažas</v>
          </cell>
          <cell r="C154">
            <v>23.64</v>
          </cell>
          <cell r="D154">
            <v>173.48500000000001</v>
          </cell>
          <cell r="E154">
            <v>95.1</v>
          </cell>
          <cell r="F154">
            <v>2028.1</v>
          </cell>
        </row>
        <row r="155">
          <cell r="A155" t="str">
            <v>9Pa</v>
          </cell>
          <cell r="B155" t="str">
            <v>Daržovių padažas (tausojantis, augalinis)</v>
          </cell>
          <cell r="C155">
            <v>16.509999999999998</v>
          </cell>
          <cell r="D155">
            <v>42.699999999999996</v>
          </cell>
          <cell r="E155">
            <v>66.42</v>
          </cell>
          <cell r="F155">
            <v>691.69999999999993</v>
          </cell>
        </row>
        <row r="156">
          <cell r="A156" t="str">
            <v>10Pa</v>
          </cell>
          <cell r="B156" t="str">
            <v>Sviesto 82%-grietinės 30% padažas</v>
          </cell>
          <cell r="C156">
            <v>16.891999999999999</v>
          </cell>
          <cell r="D156">
            <v>523.24</v>
          </cell>
          <cell r="E156">
            <v>22.454000000000001</v>
          </cell>
          <cell r="F156">
            <v>4871.8999999999996</v>
          </cell>
        </row>
        <row r="157">
          <cell r="A157" t="str">
            <v>0200Va</v>
          </cell>
          <cell r="B157" t="e">
            <v>#REF!</v>
          </cell>
          <cell r="C157" t="e">
            <v>#REF!</v>
          </cell>
          <cell r="D157" t="e">
            <v>#REF!</v>
          </cell>
          <cell r="E157" t="e">
            <v>#REF!</v>
          </cell>
          <cell r="F157" t="e">
            <v>#REF!</v>
          </cell>
        </row>
        <row r="158">
          <cell r="A158" t="str">
            <v>055Va</v>
          </cell>
          <cell r="B158" t="e">
            <v>#REF!</v>
          </cell>
          <cell r="C158" t="e">
            <v>#REF!</v>
          </cell>
          <cell r="D158" t="e">
            <v>#REF!</v>
          </cell>
          <cell r="E158" t="e">
            <v>#REF!</v>
          </cell>
          <cell r="F158" t="e">
            <v>#REF!</v>
          </cell>
        </row>
        <row r="159">
          <cell r="A159" t="str">
            <v>077Va</v>
          </cell>
          <cell r="B159" t="e">
            <v>#REF!</v>
          </cell>
          <cell r="C159" t="e">
            <v>#REF!</v>
          </cell>
          <cell r="D159" t="e">
            <v>#REF!</v>
          </cell>
          <cell r="E159" t="e">
            <v>#REF!</v>
          </cell>
          <cell r="F159" t="e">
            <v>#REF!</v>
          </cell>
        </row>
        <row r="160">
          <cell r="A160" t="str">
            <v>088Va</v>
          </cell>
          <cell r="B160" t="e">
            <v>#REF!</v>
          </cell>
          <cell r="C160" t="e">
            <v>#REF!</v>
          </cell>
          <cell r="D160" t="e">
            <v>#REF!</v>
          </cell>
          <cell r="E160" t="e">
            <v>#REF!</v>
          </cell>
          <cell r="F160" t="e">
            <v>#REF!</v>
          </cell>
        </row>
        <row r="161">
          <cell r="A161" t="str">
            <v>10Va</v>
          </cell>
          <cell r="B161" t="str">
            <v>Virtų bulvių kroketai (tausojantis)</v>
          </cell>
          <cell r="C161">
            <v>28.656000000000002</v>
          </cell>
          <cell r="D161">
            <v>29.2393</v>
          </cell>
          <cell r="E161">
            <v>271.46190000000001</v>
          </cell>
          <cell r="F161">
            <v>1438.5330000000001</v>
          </cell>
        </row>
        <row r="162">
          <cell r="A162" t="str">
            <v>11Va</v>
          </cell>
          <cell r="B162" t="str">
            <v>Varškės (9%) spygliukai (tausojantis)</v>
          </cell>
          <cell r="C162">
            <v>122.994</v>
          </cell>
          <cell r="D162">
            <v>69.06</v>
          </cell>
          <cell r="E162">
            <v>214.904</v>
          </cell>
          <cell r="F162">
            <v>1979.01</v>
          </cell>
        </row>
        <row r="163">
          <cell r="A163" t="str">
            <v>12Va</v>
          </cell>
          <cell r="B163" t="str">
            <v>Pupelių, makaronų, pomidorų salotos (ankštinis patiekalas) (augalinis) (tausojantis)</v>
          </cell>
          <cell r="C163">
            <v>66.086619999999996</v>
          </cell>
          <cell r="D163">
            <v>54.414989999999996</v>
          </cell>
          <cell r="E163">
            <v>250.63637</v>
          </cell>
          <cell r="F163">
            <v>1626.1655000000001</v>
          </cell>
        </row>
        <row r="164">
          <cell r="A164" t="str">
            <v>13Va</v>
          </cell>
          <cell r="B164" t="str">
            <v xml:space="preserve">Duona su sviestu ir žalumynais </v>
          </cell>
          <cell r="C164">
            <v>69.36</v>
          </cell>
          <cell r="D164">
            <v>95.92</v>
          </cell>
          <cell r="E164">
            <v>384.78</v>
          </cell>
          <cell r="F164">
            <v>2621.6</v>
          </cell>
        </row>
        <row r="165">
          <cell r="A165" t="str">
            <v>15Va</v>
          </cell>
          <cell r="B165" t="str">
            <v>Viso grūdo spelta miltų blyneliai su bananais</v>
          </cell>
          <cell r="C165">
            <v>77.198400000000021</v>
          </cell>
          <cell r="D165">
            <v>69.487200000000001</v>
          </cell>
          <cell r="E165">
            <v>333.20179999999999</v>
          </cell>
          <cell r="F165">
            <v>2195.1637999999998</v>
          </cell>
        </row>
        <row r="166">
          <cell r="A166" t="str">
            <v>16Va</v>
          </cell>
          <cell r="B166" t="str">
            <v>Avižinių dribsnių blyneliai</v>
          </cell>
          <cell r="C166">
            <v>70.163200000000018</v>
          </cell>
          <cell r="D166">
            <v>75.59320000000001</v>
          </cell>
          <cell r="E166">
            <v>317.06900000000007</v>
          </cell>
          <cell r="F166">
            <v>2170.8290000000002</v>
          </cell>
        </row>
        <row r="167">
          <cell r="A167" t="str">
            <v>17Va</v>
          </cell>
          <cell r="B167" t="str">
            <v>Daržovių troškinys (bulvių, morkų, žiedinių kopūstų, brokolių ir konservuotų kukurūzų ) su aukščiausios rūšies virtomis dešrelėmis (tausojantis)</v>
          </cell>
          <cell r="C167">
            <v>44.410000000000004</v>
          </cell>
          <cell r="D167">
            <v>63.707499999999989</v>
          </cell>
          <cell r="E167">
            <v>111.52250000000001</v>
          </cell>
          <cell r="F167">
            <v>1157.9749999999999</v>
          </cell>
        </row>
        <row r="168">
          <cell r="A168" t="str">
            <v>18Va</v>
          </cell>
          <cell r="B168" t="str">
            <v>Morkų blyneliai (tausojantis)</v>
          </cell>
          <cell r="C168" t="e">
            <v>#N/A</v>
          </cell>
          <cell r="D168" t="e">
            <v>#N/A</v>
          </cell>
          <cell r="E168" t="e">
            <v>#N/A</v>
          </cell>
          <cell r="F168" t="e">
            <v>#N/A</v>
          </cell>
        </row>
        <row r="169">
          <cell r="A169" t="str">
            <v>19Va</v>
          </cell>
          <cell r="B169" t="str">
            <v>Varškės 9%  ir ryžių apkepas (tausojantis)</v>
          </cell>
          <cell r="C169">
            <v>137.70750000000001</v>
          </cell>
          <cell r="D169">
            <v>92.576499999999982</v>
          </cell>
          <cell r="E169">
            <v>139.40350000000001</v>
          </cell>
          <cell r="F169">
            <v>1953.3969999999999</v>
          </cell>
        </row>
        <row r="170">
          <cell r="A170" t="str">
            <v>20Va</v>
          </cell>
          <cell r="B170" t="str">
            <v>Virtų bulvių blyneliai su varškės 9% įdaru</v>
          </cell>
          <cell r="C170">
            <v>69.292999999999992</v>
          </cell>
          <cell r="D170">
            <v>61.989000000000004</v>
          </cell>
          <cell r="E170">
            <v>274.50799999999998</v>
          </cell>
          <cell r="F170">
            <v>1909.39</v>
          </cell>
        </row>
        <row r="171">
          <cell r="A171" t="str">
            <v>21Va</v>
          </cell>
          <cell r="B171" t="str">
            <v>Lietiniai su varške 9%</v>
          </cell>
          <cell r="C171" t="e">
            <v>#N/A</v>
          </cell>
          <cell r="D171" t="e">
            <v>#N/A</v>
          </cell>
          <cell r="E171" t="e">
            <v>#N/A</v>
          </cell>
          <cell r="F171" t="e">
            <v>#N/A</v>
          </cell>
        </row>
        <row r="172">
          <cell r="A172" t="str">
            <v>22Va</v>
          </cell>
          <cell r="B172" t="str">
            <v>Kuskusas su grūdėta varške (tausojantis)</v>
          </cell>
          <cell r="C172">
            <v>60.749999999999993</v>
          </cell>
          <cell r="D172">
            <v>45.4</v>
          </cell>
          <cell r="E172">
            <v>246.93</v>
          </cell>
          <cell r="F172">
            <v>1664.9</v>
          </cell>
        </row>
        <row r="173">
          <cell r="A173" t="str">
            <v>23Va</v>
          </cell>
          <cell r="B173" t="str">
            <v>Kepti varškėčiai</v>
          </cell>
          <cell r="C173" t="e">
            <v>#N/A</v>
          </cell>
          <cell r="D173" t="e">
            <v>#N/A</v>
          </cell>
          <cell r="E173" t="e">
            <v>#N/A</v>
          </cell>
          <cell r="F173" t="e">
            <v>#N/A</v>
          </cell>
        </row>
        <row r="174">
          <cell r="A174" t="str">
            <v>24Va</v>
          </cell>
          <cell r="B174" t="str">
            <v>Skryliai (tausojantis)</v>
          </cell>
          <cell r="C174">
            <v>64.640200000000007</v>
          </cell>
          <cell r="D174">
            <v>27.222300000000001</v>
          </cell>
          <cell r="E174">
            <v>363.46770000000004</v>
          </cell>
          <cell r="F174">
            <v>1926.4450000000002</v>
          </cell>
        </row>
        <row r="175">
          <cell r="A175" t="str">
            <v>25Va</v>
          </cell>
          <cell r="B175" t="str">
            <v>Troškintos maltos jautienos (kumpis) - kiaulienos (kumpis) padažas (tausojantis)</v>
          </cell>
          <cell r="C175">
            <v>168.22597999999999</v>
          </cell>
          <cell r="D175">
            <v>121.67280000000001</v>
          </cell>
          <cell r="E175">
            <v>50.523520000000005</v>
          </cell>
          <cell r="F175">
            <v>1947.3780000000004</v>
          </cell>
        </row>
        <row r="176">
          <cell r="A176" t="str">
            <v>26Va</v>
          </cell>
          <cell r="B176" t="str">
            <v xml:space="preserve">Sklindžiai  </v>
          </cell>
          <cell r="C176">
            <v>73.124999999999986</v>
          </cell>
          <cell r="D176">
            <v>79.311000000000007</v>
          </cell>
          <cell r="E176">
            <v>360.45500000000004</v>
          </cell>
          <cell r="F176">
            <v>2414.5310000000004</v>
          </cell>
        </row>
        <row r="177">
          <cell r="A177" t="str">
            <v>27Va</v>
          </cell>
          <cell r="B177" t="str">
            <v>Varškės 9% ir žolelių padažas</v>
          </cell>
          <cell r="C177">
            <v>153.42500000000001</v>
          </cell>
          <cell r="D177">
            <v>84.935000000000002</v>
          </cell>
          <cell r="E177">
            <v>37.475000000000001</v>
          </cell>
          <cell r="F177">
            <v>1535.95</v>
          </cell>
        </row>
        <row r="178">
          <cell r="A178" t="str">
            <v>28Va</v>
          </cell>
          <cell r="B178" t="str">
            <v>Varškės 9% ir morkų apkepas (tausojantis)</v>
          </cell>
          <cell r="C178">
            <v>110.75551</v>
          </cell>
          <cell r="D178">
            <v>80.92116</v>
          </cell>
          <cell r="E178">
            <v>130.15739000000002</v>
          </cell>
          <cell r="F178">
            <v>1701.8296000000003</v>
          </cell>
        </row>
        <row r="179">
          <cell r="A179" t="str">
            <v>29Va</v>
          </cell>
          <cell r="B179" t="str">
            <v>Varškės 9% pudingas (tausojantis)</v>
          </cell>
          <cell r="C179">
            <v>135.92255</v>
          </cell>
          <cell r="D179">
            <v>88.621950000000012</v>
          </cell>
          <cell r="E179">
            <v>130.00255000000001</v>
          </cell>
          <cell r="F179">
            <v>1858.6658500000003</v>
          </cell>
        </row>
        <row r="180">
          <cell r="A180" t="str">
            <v>30Va</v>
          </cell>
          <cell r="B180" t="str">
            <v>Morkų pyragas</v>
          </cell>
          <cell r="C180">
            <v>68.959999999999994</v>
          </cell>
          <cell r="D180">
            <v>138.97999999999999</v>
          </cell>
          <cell r="E180">
            <v>281.07</v>
          </cell>
          <cell r="F180">
            <v>2552.8199999999997</v>
          </cell>
        </row>
        <row r="181">
          <cell r="A181" t="str">
            <v>31Va</v>
          </cell>
          <cell r="B181" t="str">
            <v>Sklindžiai su varške 9%</v>
          </cell>
          <cell r="C181">
            <v>108.46</v>
          </cell>
          <cell r="D181">
            <v>99.551000000000002</v>
          </cell>
          <cell r="E181">
            <v>359.20550000000003</v>
          </cell>
          <cell r="F181">
            <v>2736.1010000000001</v>
          </cell>
        </row>
        <row r="182">
          <cell r="A182" t="str">
            <v>32Va</v>
          </cell>
          <cell r="B182" t="str">
            <v>Naminė pica (tausojantis)</v>
          </cell>
          <cell r="C182">
            <v>102.67849999999999</v>
          </cell>
          <cell r="D182">
            <v>97.653499999999994</v>
          </cell>
          <cell r="E182">
            <v>248.905</v>
          </cell>
          <cell r="F182">
            <v>2242.4699999999998</v>
          </cell>
        </row>
        <row r="183">
          <cell r="A183" t="str">
            <v>33Va</v>
          </cell>
          <cell r="B183" t="str">
            <v>Kepti varškėčiai</v>
          </cell>
          <cell r="C183" t="e">
            <v>#N/A</v>
          </cell>
          <cell r="D183" t="e">
            <v>#N/A</v>
          </cell>
          <cell r="E183" t="e">
            <v>#N/A</v>
          </cell>
          <cell r="F183" t="e">
            <v>#N/A</v>
          </cell>
        </row>
        <row r="184">
          <cell r="A184" t="str">
            <v>34Va</v>
          </cell>
          <cell r="B184" t="str">
            <v>Naminis obuolių pyragas (tausojantis)</v>
          </cell>
          <cell r="C184">
            <v>57.060000000000009</v>
          </cell>
          <cell r="D184">
            <v>161.54999999999998</v>
          </cell>
          <cell r="E184">
            <v>273.04000000000002</v>
          </cell>
          <cell r="F184">
            <v>2745.5699999999997</v>
          </cell>
        </row>
        <row r="185">
          <cell r="A185" t="str">
            <v>35Va</v>
          </cell>
          <cell r="B185" t="str">
            <v>Bandelės su cinamonu</v>
          </cell>
          <cell r="C185">
            <v>70.204940000000008</v>
          </cell>
          <cell r="D185">
            <v>153.27193000000003</v>
          </cell>
          <cell r="E185">
            <v>483.97571999999985</v>
          </cell>
          <cell r="F185">
            <v>3552.7251999999999</v>
          </cell>
        </row>
        <row r="186">
          <cell r="A186" t="str">
            <v>1Va</v>
          </cell>
          <cell r="B186" t="str">
            <v>Varškės 9% apkepas (tausojantis)</v>
          </cell>
          <cell r="C186">
            <v>127.69600000000001</v>
          </cell>
          <cell r="D186">
            <v>76.989999999999995</v>
          </cell>
          <cell r="E186">
            <v>141.24600000000004</v>
          </cell>
          <cell r="F186">
            <v>1784.3149999999998</v>
          </cell>
        </row>
        <row r="187">
          <cell r="A187" t="str">
            <v>2Va</v>
          </cell>
          <cell r="B187" t="str">
            <v>Kuskuso kruopų užkepėlė su daržovėmis ( agurkai, pomidorai)  ir aukščiausios rūšies virtomis dešrelėmis (tausojantis)</v>
          </cell>
          <cell r="C187">
            <v>69.680000000000021</v>
          </cell>
          <cell r="D187">
            <v>68.98</v>
          </cell>
          <cell r="E187">
            <v>203.12</v>
          </cell>
          <cell r="F187">
            <v>1739.04</v>
          </cell>
        </row>
        <row r="188">
          <cell r="A188" t="str">
            <v>3Va</v>
          </cell>
          <cell r="B188" t="str">
            <v xml:space="preserve">Sklindžiai su obuoliais </v>
          </cell>
          <cell r="C188">
            <v>71.914999999999992</v>
          </cell>
          <cell r="D188">
            <v>64.38</v>
          </cell>
          <cell r="E188">
            <v>376.55500000000001</v>
          </cell>
          <cell r="F188">
            <v>2334.3050000000003</v>
          </cell>
        </row>
        <row r="189">
          <cell r="A189" t="str">
            <v>4Va</v>
          </cell>
          <cell r="B189" t="str">
            <v>Mieliniai blynai</v>
          </cell>
          <cell r="C189">
            <v>76.415000000000006</v>
          </cell>
          <cell r="D189">
            <v>102.71999999999998</v>
          </cell>
          <cell r="E189">
            <v>377.185</v>
          </cell>
          <cell r="F189">
            <v>2698.0049999999997</v>
          </cell>
        </row>
        <row r="190">
          <cell r="A190" t="str">
            <v>5Va</v>
          </cell>
          <cell r="B190" t="str">
            <v>Daržovių (bulvių, morkų, kopūstų,šaldytų daržovių) troškinys su dešrelėmis a.r. (tausojantis)</v>
          </cell>
          <cell r="C190">
            <v>51.969999999999992</v>
          </cell>
          <cell r="D190">
            <v>82.247499999999988</v>
          </cell>
          <cell r="E190">
            <v>111.85250000000002</v>
          </cell>
          <cell r="F190">
            <v>1373.7750000000001</v>
          </cell>
        </row>
        <row r="191">
          <cell r="A191" t="str">
            <v>6Va</v>
          </cell>
          <cell r="B191" t="str">
            <v>Virti varškėčiai (varškė 9%) (tausojantis)</v>
          </cell>
          <cell r="C191">
            <v>136.05850000000001</v>
          </cell>
          <cell r="D191">
            <v>66.401499999999999</v>
          </cell>
          <cell r="E191">
            <v>266.46100000000001</v>
          </cell>
          <cell r="F191">
            <v>2194.6749999999997</v>
          </cell>
        </row>
        <row r="192">
          <cell r="A192" t="str">
            <v>7Va</v>
          </cell>
          <cell r="B192" t="str">
            <v>Žirnių, bulvių, morkų troškinys (tausojantis)(ankštinis patiekalas)(augalinis)</v>
          </cell>
          <cell r="C192">
            <v>11.315</v>
          </cell>
          <cell r="D192">
            <v>45.974999999999994</v>
          </cell>
          <cell r="E192">
            <v>99.89</v>
          </cell>
          <cell r="F192">
            <v>818.55</v>
          </cell>
        </row>
        <row r="193">
          <cell r="A193" t="str">
            <v>8Va</v>
          </cell>
          <cell r="B193" t="str">
            <v>Morkų užtepėlė (augalinis) (tausojantis)</v>
          </cell>
          <cell r="C193">
            <v>16.2136</v>
          </cell>
          <cell r="D193">
            <v>152.90339999999998</v>
          </cell>
          <cell r="E193">
            <v>121.78400000000001</v>
          </cell>
          <cell r="F193">
            <v>1778.4839999999999</v>
          </cell>
        </row>
        <row r="194">
          <cell r="A194" t="str">
            <v>9Va</v>
          </cell>
          <cell r="B194" t="str">
            <v>Kaimiški blynai (pilno grūdo miltai, varškė 9%, kefyras 2,5%)</v>
          </cell>
          <cell r="C194">
            <v>99.77</v>
          </cell>
          <cell r="D194">
            <v>93.25</v>
          </cell>
          <cell r="E194">
            <v>336.83</v>
          </cell>
          <cell r="F194">
            <v>2564</v>
          </cell>
        </row>
        <row r="195">
          <cell r="A195" t="str">
            <v>010G</v>
          </cell>
          <cell r="B195" t="e">
            <v>#REF!</v>
          </cell>
          <cell r="C195" t="e">
            <v>#REF!</v>
          </cell>
          <cell r="D195" t="e">
            <v>#REF!</v>
          </cell>
          <cell r="E195" t="e">
            <v>#REF!</v>
          </cell>
          <cell r="F195" t="e">
            <v>#REF!</v>
          </cell>
        </row>
        <row r="196">
          <cell r="A196" t="str">
            <v>013G</v>
          </cell>
          <cell r="B196" t="e">
            <v>#REF!</v>
          </cell>
          <cell r="C196" t="e">
            <v>#REF!</v>
          </cell>
          <cell r="D196" t="e">
            <v>#REF!</v>
          </cell>
          <cell r="E196" t="e">
            <v>#REF!</v>
          </cell>
          <cell r="F196" t="e">
            <v>#REF!</v>
          </cell>
        </row>
        <row r="197">
          <cell r="A197" t="str">
            <v>08G</v>
          </cell>
          <cell r="B197" t="e">
            <v>#REF!</v>
          </cell>
          <cell r="C197" t="e">
            <v>#REF!</v>
          </cell>
          <cell r="D197" t="e">
            <v>#REF!</v>
          </cell>
          <cell r="E197" t="e">
            <v>#REF!</v>
          </cell>
          <cell r="F197" t="e">
            <v>#REF!</v>
          </cell>
        </row>
        <row r="198">
          <cell r="A198" t="str">
            <v>10G</v>
          </cell>
          <cell r="B198" t="str">
            <v>Vanduo paskanintas vaisiais</v>
          </cell>
          <cell r="C198">
            <v>0.35</v>
          </cell>
          <cell r="D198">
            <v>0.2</v>
          </cell>
          <cell r="E198">
            <v>4.5999999999999996</v>
          </cell>
          <cell r="F198">
            <v>15.5</v>
          </cell>
        </row>
        <row r="199">
          <cell r="A199" t="str">
            <v>1G</v>
          </cell>
          <cell r="B199" t="str">
            <v>Arbatžolių ar žolelių arbata be cukraus</v>
          </cell>
          <cell r="C199">
            <v>0</v>
          </cell>
          <cell r="D199">
            <v>0</v>
          </cell>
          <cell r="E199">
            <v>3.0000000000000001E-3</v>
          </cell>
          <cell r="F199">
            <v>0</v>
          </cell>
        </row>
        <row r="200">
          <cell r="A200" t="str">
            <v>2G</v>
          </cell>
          <cell r="B200" t="str">
            <v>Kmynų arba pankolių arbata be cukraus</v>
          </cell>
          <cell r="C200">
            <v>0.99</v>
          </cell>
          <cell r="D200">
            <v>0.72499999999999998</v>
          </cell>
          <cell r="E200">
            <v>2.4950000000000001</v>
          </cell>
          <cell r="F200">
            <v>16.649999999999999</v>
          </cell>
        </row>
        <row r="201">
          <cell r="A201" t="str">
            <v>3G</v>
          </cell>
          <cell r="B201" t="str">
            <v>Vaisinė arbata be cukraus</v>
          </cell>
          <cell r="C201">
            <v>0</v>
          </cell>
          <cell r="D201">
            <v>0</v>
          </cell>
          <cell r="E201">
            <v>9.0000000000000011E-3</v>
          </cell>
          <cell r="F201">
            <v>0</v>
          </cell>
        </row>
        <row r="202">
          <cell r="A202" t="str">
            <v>4G</v>
          </cell>
          <cell r="B202" t="str">
            <v>Pienas 2.5%</v>
          </cell>
          <cell r="C202">
            <v>34</v>
          </cell>
          <cell r="D202">
            <v>25</v>
          </cell>
          <cell r="E202">
            <v>49</v>
          </cell>
          <cell r="F202">
            <v>560</v>
          </cell>
        </row>
        <row r="203">
          <cell r="A203" t="str">
            <v>5G</v>
          </cell>
          <cell r="B203" t="str">
            <v>Kefyras 2.5%</v>
          </cell>
          <cell r="C203">
            <v>34</v>
          </cell>
          <cell r="D203">
            <v>25</v>
          </cell>
          <cell r="E203">
            <v>49</v>
          </cell>
          <cell r="F203">
            <v>600</v>
          </cell>
        </row>
        <row r="204">
          <cell r="A204" t="str">
            <v>6G</v>
          </cell>
          <cell r="B204" t="str">
            <v>Rūgpienis 2.5%</v>
          </cell>
          <cell r="C204">
            <v>34</v>
          </cell>
          <cell r="D204">
            <v>25</v>
          </cell>
          <cell r="E204">
            <v>49</v>
          </cell>
          <cell r="F204">
            <v>570</v>
          </cell>
        </row>
        <row r="205">
          <cell r="A205" t="str">
            <v>7G</v>
          </cell>
          <cell r="B205" t="str">
            <v>Džiovinų vaisių kompotas be cukraus</v>
          </cell>
          <cell r="C205">
            <v>2.91</v>
          </cell>
          <cell r="D205">
            <v>1.02</v>
          </cell>
          <cell r="E205">
            <v>61.26</v>
          </cell>
          <cell r="F205">
            <v>210.3</v>
          </cell>
        </row>
        <row r="206">
          <cell r="A206" t="str">
            <v>8G</v>
          </cell>
          <cell r="B206" t="str">
            <v>Juodoji  arbata su pienu be cukraus</v>
          </cell>
          <cell r="C206">
            <v>17</v>
          </cell>
          <cell r="D206">
            <v>12.5</v>
          </cell>
          <cell r="E206">
            <v>24.503</v>
          </cell>
          <cell r="F206">
            <v>280</v>
          </cell>
        </row>
        <row r="207">
          <cell r="A207" t="str">
            <v>9G</v>
          </cell>
          <cell r="B207" t="str">
            <v xml:space="preserve"> Ekologiškų obuolių sulčių gėrimas be pridėtinio cukraus</v>
          </cell>
          <cell r="C207">
            <v>0.8</v>
          </cell>
          <cell r="D207">
            <v>0.8</v>
          </cell>
          <cell r="E207">
            <v>80</v>
          </cell>
          <cell r="F207">
            <v>352</v>
          </cell>
        </row>
        <row r="208">
          <cell r="A208" t="str">
            <v>11G</v>
          </cell>
          <cell r="B208" t="str">
            <v>Vanduo paskanintas vaisiais</v>
          </cell>
          <cell r="C208">
            <v>0.4</v>
          </cell>
          <cell r="D208">
            <v>0.1</v>
          </cell>
          <cell r="E208">
            <v>5.5</v>
          </cell>
          <cell r="F208">
            <v>21.5</v>
          </cell>
        </row>
        <row r="209">
          <cell r="A209" t="str">
            <v>12G</v>
          </cell>
          <cell r="B209" t="str">
            <v>Vanduo paskanintas vaisiais</v>
          </cell>
          <cell r="C209">
            <v>0.3</v>
          </cell>
          <cell r="D209">
            <v>0.1</v>
          </cell>
          <cell r="E209">
            <v>5</v>
          </cell>
          <cell r="F209">
            <v>19</v>
          </cell>
        </row>
        <row r="210">
          <cell r="A210" t="str">
            <v>13G</v>
          </cell>
          <cell r="B210" t="str">
            <v>Trintas bananų, obuolių ir braškių kokteilis (augalinis)</v>
          </cell>
          <cell r="C210">
            <v>9.2000000000000011</v>
          </cell>
          <cell r="D210">
            <v>3.7</v>
          </cell>
          <cell r="E210">
            <v>180.4</v>
          </cell>
          <cell r="F210">
            <v>752.5</v>
          </cell>
        </row>
        <row r="211">
          <cell r="A211" t="str">
            <v>14G</v>
          </cell>
          <cell r="B211" t="str">
            <v>Trintas bananų, obuolių ir braškių kokteilis (augalinis)</v>
          </cell>
          <cell r="C211">
            <v>9.2000000000000011</v>
          </cell>
          <cell r="D211">
            <v>3.7</v>
          </cell>
          <cell r="E211">
            <v>180.4</v>
          </cell>
          <cell r="F211">
            <v>752.5</v>
          </cell>
        </row>
        <row r="212">
          <cell r="A212" t="str">
            <v>013A</v>
          </cell>
          <cell r="B212" t="str">
            <v>Traški vištiena (tausojantis)</v>
          </cell>
          <cell r="C212">
            <v>228.29000000000002</v>
          </cell>
          <cell r="D212">
            <v>68.364999999999995</v>
          </cell>
          <cell r="E212">
            <v>8.9909999999999997</v>
          </cell>
          <cell r="F212">
            <v>1565.4459999999999</v>
          </cell>
        </row>
        <row r="213">
          <cell r="A213" t="str">
            <v>019A</v>
          </cell>
          <cell r="B213" t="e">
            <v>#REF!</v>
          </cell>
          <cell r="C213" t="e">
            <v>#REF!</v>
          </cell>
          <cell r="D213" t="e">
            <v>#REF!</v>
          </cell>
          <cell r="E213" t="e">
            <v>#REF!</v>
          </cell>
          <cell r="F213" t="e">
            <v>#REF!</v>
          </cell>
        </row>
        <row r="214">
          <cell r="A214" t="str">
            <v>023A</v>
          </cell>
          <cell r="B214" t="e">
            <v>#REF!</v>
          </cell>
          <cell r="C214" t="e">
            <v>#REF!</v>
          </cell>
          <cell r="D214" t="e">
            <v>#REF!</v>
          </cell>
          <cell r="E214" t="e">
            <v>#REF!</v>
          </cell>
          <cell r="F214" t="e">
            <v>#REF!</v>
          </cell>
        </row>
        <row r="215">
          <cell r="A215" t="str">
            <v>033A</v>
          </cell>
          <cell r="B215" t="e">
            <v>#REF!</v>
          </cell>
          <cell r="C215" t="e">
            <v>#REF!</v>
          </cell>
          <cell r="D215" t="e">
            <v>#REF!</v>
          </cell>
          <cell r="E215" t="e">
            <v>#REF!</v>
          </cell>
          <cell r="F215" t="e">
            <v>#REF!</v>
          </cell>
        </row>
        <row r="216">
          <cell r="A216" t="str">
            <v>055A</v>
          </cell>
          <cell r="B216" t="e">
            <v>#REF!</v>
          </cell>
          <cell r="C216" t="e">
            <v>#REF!</v>
          </cell>
          <cell r="D216" t="e">
            <v>#REF!</v>
          </cell>
          <cell r="E216" t="e">
            <v>#REF!</v>
          </cell>
          <cell r="F216" t="e">
            <v>#REF!</v>
          </cell>
        </row>
        <row r="217">
          <cell r="A217" t="str">
            <v>08A</v>
          </cell>
          <cell r="B217" t="e">
            <v>#REF!</v>
          </cell>
          <cell r="C217" t="e">
            <v>#REF!</v>
          </cell>
          <cell r="D217" t="e">
            <v>#REF!</v>
          </cell>
          <cell r="E217" t="e">
            <v>#REF!</v>
          </cell>
          <cell r="F217" t="e">
            <v>#REF!</v>
          </cell>
        </row>
        <row r="218">
          <cell r="A218" t="str">
            <v>10A</v>
          </cell>
          <cell r="B218" t="str">
            <v>Virtų bulvių cepelinai su mėsa (kiaulienos kumpis)) (tausojantis)</v>
          </cell>
          <cell r="C218">
            <v>82.001499999999979</v>
          </cell>
          <cell r="D218">
            <v>48.627499999999998</v>
          </cell>
          <cell r="E218">
            <v>215.75500000000002</v>
          </cell>
          <cell r="F218">
            <v>1601.325</v>
          </cell>
        </row>
        <row r="219">
          <cell r="A219" t="str">
            <v>11A</v>
          </cell>
          <cell r="B219" t="str">
            <v>Plovas su kalakutiena (kalakutienos šlaunelių mėsa) (tausojantis)</v>
          </cell>
          <cell r="C219">
            <v>113.86557999999999</v>
          </cell>
          <cell r="D219">
            <v>73.098350000000011</v>
          </cell>
          <cell r="E219">
            <v>246.08419000000001</v>
          </cell>
          <cell r="F219">
            <v>2029.7502000000002</v>
          </cell>
        </row>
        <row r="220">
          <cell r="A220" t="str">
            <v>120A</v>
          </cell>
          <cell r="B220" t="str">
            <v>Kiaulienos kotletas (tausojantis)</v>
          </cell>
          <cell r="C220">
            <v>198.57999999999998</v>
          </cell>
          <cell r="D220">
            <v>94.52500000000002</v>
          </cell>
          <cell r="E220">
            <v>31.63</v>
          </cell>
          <cell r="F220">
            <v>1769.0000000000002</v>
          </cell>
        </row>
        <row r="221">
          <cell r="A221" t="str">
            <v>12A</v>
          </cell>
          <cell r="B221" t="str">
            <v xml:space="preserve"> Kiaulienos kumpio maltiniai (tausojantis)</v>
          </cell>
          <cell r="C221">
            <v>215.62549999999996</v>
          </cell>
          <cell r="D221">
            <v>93.103500000000011</v>
          </cell>
          <cell r="E221">
            <v>112.3425</v>
          </cell>
          <cell r="F221">
            <v>2138.86</v>
          </cell>
        </row>
        <row r="222">
          <cell r="A222" t="str">
            <v>130A</v>
          </cell>
          <cell r="B222" t="str">
            <v>Kepta viščiukų broilerių šlaunelių mėsa be odos (tausojantis)</v>
          </cell>
          <cell r="C222">
            <v>287.49257</v>
          </cell>
          <cell r="D222">
            <v>95.649230000000003</v>
          </cell>
          <cell r="E222">
            <v>5.7257100000000003</v>
          </cell>
          <cell r="F222">
            <v>2031.4268999999999</v>
          </cell>
        </row>
        <row r="223">
          <cell r="A223" t="str">
            <v>13A</v>
          </cell>
          <cell r="B223" t="str">
            <v>Vištienos filė kukuliai (tausojantis)</v>
          </cell>
          <cell r="C223">
            <v>244.5</v>
          </cell>
          <cell r="D223">
            <v>38.600000000000009</v>
          </cell>
          <cell r="E223">
            <v>40.110000000000007</v>
          </cell>
          <cell r="F223">
            <v>1475.6</v>
          </cell>
        </row>
        <row r="224">
          <cell r="A224" t="str">
            <v>14A</v>
          </cell>
          <cell r="B224" t="str">
            <v>Karališki balandėliai (kiaulienos kumpis, kopūstai) (tausojantis)</v>
          </cell>
          <cell r="C224">
            <v>161.96999999999997</v>
          </cell>
          <cell r="D224">
            <v>95.18</v>
          </cell>
          <cell r="E224">
            <v>74.650000000000006</v>
          </cell>
          <cell r="F224">
            <v>1780.8</v>
          </cell>
        </row>
        <row r="225">
          <cell r="A225" t="str">
            <v>15A</v>
          </cell>
          <cell r="B225" t="str">
            <v>Žuvies (jūros lydekos) apkepas (tausojantis)</v>
          </cell>
          <cell r="C225">
            <v>182.20930000000004</v>
          </cell>
          <cell r="D225">
            <v>67.477859999999993</v>
          </cell>
          <cell r="E225">
            <v>80.039410000000018</v>
          </cell>
          <cell r="F225">
            <v>1633.8433000000002</v>
          </cell>
        </row>
        <row r="226">
          <cell r="A226" t="str">
            <v>16A</v>
          </cell>
          <cell r="B226" t="str">
            <v>Kiaulienos (kumpio) guliašas (tausojantis)</v>
          </cell>
          <cell r="C226">
            <v>148.99289999999999</v>
          </cell>
          <cell r="D226">
            <v>72.757999999999996</v>
          </cell>
          <cell r="E226">
            <v>54.512899999999988</v>
          </cell>
          <cell r="F226">
            <v>1451.9580000000003</v>
          </cell>
        </row>
        <row r="227">
          <cell r="A227" t="str">
            <v>1A</v>
          </cell>
          <cell r="B227" t="str">
            <v>Kiaulienos kumpio ir grikių troškinys su morkomis ir pomidorais  (tausojantis)</v>
          </cell>
          <cell r="C227">
            <v>133.34264999999996</v>
          </cell>
          <cell r="D227">
            <v>50.720219999999991</v>
          </cell>
          <cell r="E227">
            <v>220.65075999999996</v>
          </cell>
          <cell r="F227">
            <v>1833.4389000000006</v>
          </cell>
        </row>
        <row r="228">
          <cell r="A228" t="str">
            <v>22A</v>
          </cell>
          <cell r="B228" t="str">
            <v>Lašiša su ryžiais ir daržovėmis (morkomis, svogūnais) (tausojantis)</v>
          </cell>
          <cell r="C228">
            <v>131.08938999999998</v>
          </cell>
          <cell r="D228">
            <v>113.10158</v>
          </cell>
          <cell r="E228">
            <v>158.46749</v>
          </cell>
          <cell r="F228">
            <v>2128.9442999999997</v>
          </cell>
        </row>
        <row r="229">
          <cell r="A229" t="str">
            <v>24A</v>
          </cell>
          <cell r="B229" t="str">
            <v>Virti viso grūdo makaronai su maltos kiaulienos padažu (tausojantis)</v>
          </cell>
          <cell r="C229" t="e">
            <v>#N/A</v>
          </cell>
          <cell r="D229" t="e">
            <v>#N/A</v>
          </cell>
          <cell r="E229" t="e">
            <v>#N/A</v>
          </cell>
          <cell r="F229" t="e">
            <v>#N/A</v>
          </cell>
        </row>
        <row r="230">
          <cell r="A230" t="str">
            <v>25A</v>
          </cell>
          <cell r="B230" t="str">
            <v>Jautienos(kumpio)- kiaulienos (kumpio) maltinukai (tausojantis)</v>
          </cell>
          <cell r="C230">
            <v>205.21999999999997</v>
          </cell>
          <cell r="D230">
            <v>109.25500000000001</v>
          </cell>
          <cell r="E230">
            <v>58.17</v>
          </cell>
          <cell r="F230">
            <v>2024.4</v>
          </cell>
        </row>
        <row r="231">
          <cell r="A231" t="str">
            <v>26A</v>
          </cell>
          <cell r="B231" t="str">
            <v>Kiaulienos kumpis su troškintais kopūstais (tausojantis)</v>
          </cell>
          <cell r="C231">
            <v>101.19154999999999</v>
          </cell>
          <cell r="D231">
            <v>61.544090000000004</v>
          </cell>
          <cell r="E231">
            <v>43.529769999999999</v>
          </cell>
          <cell r="F231">
            <v>1117.3086000000001</v>
          </cell>
        </row>
        <row r="232">
          <cell r="A232" t="str">
            <v>2A</v>
          </cell>
          <cell r="B232" t="str">
            <v>Žuvies (jūros lydeka) maltinis (tausojantis)</v>
          </cell>
          <cell r="C232">
            <v>223.11</v>
          </cell>
          <cell r="D232">
            <v>58.160000000000004</v>
          </cell>
          <cell r="E232">
            <v>145.43799999999999</v>
          </cell>
          <cell r="F232">
            <v>1992.3400000000001</v>
          </cell>
        </row>
        <row r="233">
          <cell r="A233" t="str">
            <v>3A</v>
          </cell>
          <cell r="B233" t="str">
            <v>Netikras zuikis(kiaulienos kumpis)(tausojantis)</v>
          </cell>
          <cell r="C233">
            <v>195.3</v>
          </cell>
          <cell r="D233">
            <v>95.305000000000007</v>
          </cell>
          <cell r="E233">
            <v>55.580000000000005</v>
          </cell>
          <cell r="F233">
            <v>1853.7</v>
          </cell>
        </row>
        <row r="234">
          <cell r="A234" t="str">
            <v>4A</v>
          </cell>
          <cell r="B234" t="str">
            <v>Vištienos filė maltinukas (tausojantis)</v>
          </cell>
          <cell r="C234">
            <v>248.97000000000006</v>
          </cell>
          <cell r="D234">
            <v>47.639999999999993</v>
          </cell>
          <cell r="E234">
            <v>123.05</v>
          </cell>
          <cell r="F234">
            <v>1903.7</v>
          </cell>
        </row>
        <row r="235">
          <cell r="A235" t="str">
            <v>5A</v>
          </cell>
          <cell r="B235" t="str">
            <v>Bulvių plokštainis su vištiena (šlaunelių mėsa)</v>
          </cell>
          <cell r="C235">
            <v>93.406500000000008</v>
          </cell>
          <cell r="D235">
            <v>42.573500000000003</v>
          </cell>
          <cell r="E235">
            <v>204.55850000000001</v>
          </cell>
          <cell r="F235">
            <v>1556.5849999999998</v>
          </cell>
        </row>
        <row r="236">
          <cell r="A236" t="str">
            <v>6A</v>
          </cell>
          <cell r="B236" t="str">
            <v>Troškinta paukštiena (vištienos šlaunelių mėsa be odos) su morkomis, svogūnais ir paprikomis (tausojantis)</v>
          </cell>
          <cell r="C236">
            <v>205.98000000000002</v>
          </cell>
          <cell r="D236">
            <v>113.435</v>
          </cell>
          <cell r="E236">
            <v>39.119999999999997</v>
          </cell>
          <cell r="F236">
            <v>1977.4</v>
          </cell>
        </row>
        <row r="237">
          <cell r="A237" t="str">
            <v>7A</v>
          </cell>
          <cell r="B237" t="str">
            <v>Pupelių troškinys su kiaulienos kumpiu (tausojantis) (ankštinis patiekalas)</v>
          </cell>
          <cell r="C237">
            <v>130.20573000000002</v>
          </cell>
          <cell r="D237">
            <v>66.73890999999999</v>
          </cell>
          <cell r="E237">
            <v>141.995</v>
          </cell>
          <cell r="F237">
            <v>1555.9880999999998</v>
          </cell>
        </row>
        <row r="238">
          <cell r="A238" t="str">
            <v>8A</v>
          </cell>
          <cell r="B238" t="str">
            <v>Kapotos vištienos filė kepsniukai (tausojantis)</v>
          </cell>
          <cell r="C238">
            <v>234.66499999999999</v>
          </cell>
          <cell r="D238">
            <v>69.655000000000001</v>
          </cell>
          <cell r="E238">
            <v>107.44499999999999</v>
          </cell>
          <cell r="F238">
            <v>1981.5500000000002</v>
          </cell>
        </row>
        <row r="239">
          <cell r="A239" t="str">
            <v>9A</v>
          </cell>
          <cell r="B239" t="str">
            <v>Žuvies (jūros lydeka) kukuliai (tausojantis)</v>
          </cell>
          <cell r="C239">
            <v>199.93430000000001</v>
          </cell>
          <cell r="D239">
            <v>90.957860000000011</v>
          </cell>
          <cell r="E239">
            <v>131.06441000000001</v>
          </cell>
          <cell r="F239">
            <v>2111.6433000000002</v>
          </cell>
        </row>
        <row r="240">
          <cell r="A240" t="str">
            <v>27A</v>
          </cell>
          <cell r="B240" t="str">
            <v>Kepta kalakutienos filė su prieskoninėmis žolelėmis (tausojantis)</v>
          </cell>
          <cell r="C240">
            <v>261.15364999999997</v>
          </cell>
          <cell r="D240">
            <v>64.501639999999995</v>
          </cell>
          <cell r="E240">
            <v>72.238330000000019</v>
          </cell>
          <cell r="F240">
            <v>1906.0099</v>
          </cell>
        </row>
        <row r="241">
          <cell r="A241" t="str">
            <v>28A</v>
          </cell>
          <cell r="B241" t="str">
            <v>Kapotos lašišos filė kepsniukai (tausojantis)</v>
          </cell>
          <cell r="C241">
            <v>202.27</v>
          </cell>
          <cell r="D241">
            <v>183.75000000000003</v>
          </cell>
          <cell r="E241">
            <v>104.57000000000001</v>
          </cell>
          <cell r="F241">
            <v>2864.7000000000003</v>
          </cell>
        </row>
        <row r="242">
          <cell r="A242" t="str">
            <v>29A</v>
          </cell>
          <cell r="B242" t="str">
            <v>Troškinta jautiena (tausojantis)</v>
          </cell>
          <cell r="C242" t="e">
            <v>#N/A</v>
          </cell>
          <cell r="D242" t="e">
            <v>#N/A</v>
          </cell>
          <cell r="E242" t="e">
            <v>#N/A</v>
          </cell>
          <cell r="F242" t="e">
            <v>#N/A</v>
          </cell>
        </row>
        <row r="243">
          <cell r="A243" t="str">
            <v>30A</v>
          </cell>
          <cell r="B243" t="str">
            <v>Kiaulienos (kumpis)  ir cukinijų maltinukas  (tausojantis)</v>
          </cell>
          <cell r="C243">
            <v>168.38878</v>
          </cell>
          <cell r="D243">
            <v>79.233180000000004</v>
          </cell>
          <cell r="E243">
            <v>44.48369000000001</v>
          </cell>
          <cell r="F243">
            <v>1557.4458000000002</v>
          </cell>
        </row>
        <row r="244">
          <cell r="A244" t="str">
            <v>31A</v>
          </cell>
          <cell r="B244" t="str">
            <v>Konvekcinėje krosnelėje kepta jūros lydeka (tausojantis)</v>
          </cell>
          <cell r="C244">
            <v>196.69749999999999</v>
          </cell>
          <cell r="D244">
            <v>81.347499999999997</v>
          </cell>
          <cell r="E244">
            <v>37.587499999999999</v>
          </cell>
          <cell r="F244">
            <v>1662.7</v>
          </cell>
        </row>
        <row r="245">
          <cell r="A245" t="str">
            <v>32A</v>
          </cell>
          <cell r="B245" t="str">
            <v>Kiaulienos (kiaulienos nugarinė) kepsnys (tausojantis)</v>
          </cell>
          <cell r="C245">
            <v>228.41499999999999</v>
          </cell>
          <cell r="D245">
            <v>150.32300000000004</v>
          </cell>
          <cell r="E245">
            <v>60.277000000000001</v>
          </cell>
          <cell r="F245">
            <v>2496.049</v>
          </cell>
        </row>
        <row r="246">
          <cell r="A246" t="str">
            <v>33A</v>
          </cell>
          <cell r="B246" t="str">
            <v>Kepta viščiukų broilerių krūtinėlės filė  (tausojantis)</v>
          </cell>
          <cell r="C246">
            <v>284.52195999999998</v>
          </cell>
          <cell r="D246">
            <v>82.764989999999997</v>
          </cell>
          <cell r="E246">
            <v>72.273330000000016</v>
          </cell>
          <cell r="F246">
            <v>2159.8544000000002</v>
          </cell>
        </row>
        <row r="247">
          <cell r="A247" t="str">
            <v>34A</v>
          </cell>
          <cell r="B247" t="str">
            <v>Bulviniai blynai</v>
          </cell>
          <cell r="C247" t="e">
            <v>#N/A</v>
          </cell>
          <cell r="D247" t="e">
            <v>#N/A</v>
          </cell>
          <cell r="E247" t="e">
            <v>#N/A</v>
          </cell>
          <cell r="F247" t="e">
            <v>#N/A</v>
          </cell>
        </row>
        <row r="248">
          <cell r="A248" t="str">
            <v>35A</v>
          </cell>
          <cell r="B248" t="str">
            <v>Grietinėlėje 35% troškinta kalakutienos filė su morkomis (tausojantis)</v>
          </cell>
          <cell r="C248">
            <v>180.58605</v>
          </cell>
          <cell r="D248">
            <v>152.98481999999998</v>
          </cell>
          <cell r="E248">
            <v>47.918189999999996</v>
          </cell>
          <cell r="F248">
            <v>2268.3797</v>
          </cell>
        </row>
        <row r="249">
          <cell r="A249" t="str">
            <v>36A</v>
          </cell>
          <cell r="B249" t="str">
            <v>Kepta lašišos filė su prieskoninėmis žolelėmis (tausojantis)</v>
          </cell>
          <cell r="C249">
            <v>217.33256</v>
          </cell>
          <cell r="D249">
            <v>168.46168000000003</v>
          </cell>
          <cell r="E249">
            <v>1.5968800000000001</v>
          </cell>
          <cell r="F249">
            <v>2386.7818000000002</v>
          </cell>
        </row>
        <row r="250">
          <cell r="A250" t="str">
            <v>37A</v>
          </cell>
          <cell r="B250" t="str">
            <v>Kalakutienos (šlaunelių mėsa be odos)) maltinukas praturtintas kviečių sėlenomis (tausojantis)</v>
          </cell>
          <cell r="C250">
            <v>212.43363000000002</v>
          </cell>
          <cell r="D250">
            <v>68.121800000000007</v>
          </cell>
          <cell r="E250">
            <v>66.090579999999989</v>
          </cell>
          <cell r="F250">
            <v>1550.6925000000003</v>
          </cell>
        </row>
        <row r="251">
          <cell r="A251" t="str">
            <v>38A</v>
          </cell>
          <cell r="B251" t="str">
            <v>Žuvies (jūros lydekos) apkepas (tausojantis)</v>
          </cell>
          <cell r="C251">
            <v>182.20930000000004</v>
          </cell>
          <cell r="D251">
            <v>67.477859999999993</v>
          </cell>
          <cell r="E251">
            <v>80.039410000000018</v>
          </cell>
          <cell r="F251">
            <v>1633.8433000000002</v>
          </cell>
        </row>
        <row r="252">
          <cell r="A252" t="str">
            <v>39A</v>
          </cell>
          <cell r="B252" t="str">
            <v>Bulvių plokštainis su vištiena (šlaunelių mėsa)</v>
          </cell>
          <cell r="C252">
            <v>39.966500000000011</v>
          </cell>
          <cell r="D252">
            <v>31.078499999999998</v>
          </cell>
          <cell r="E252">
            <v>268.77349999999996</v>
          </cell>
          <cell r="F252">
            <v>1496.4349999999999</v>
          </cell>
        </row>
        <row r="253">
          <cell r="A253" t="str">
            <v>40A</v>
          </cell>
          <cell r="B253" t="str">
            <v>Bulvių plokštainis su vištiena (šlaunelių mėsa)</v>
          </cell>
          <cell r="C253">
            <v>82.006500000000003</v>
          </cell>
          <cell r="D253">
            <v>86.973500000000001</v>
          </cell>
          <cell r="E253">
            <v>204.2585</v>
          </cell>
          <cell r="F253">
            <v>1910.5849999999998</v>
          </cell>
        </row>
        <row r="254">
          <cell r="A254" t="str">
            <v>41A</v>
          </cell>
          <cell r="B254" t="str">
            <v>Plovas su kiauliena (kiaulienos kumpis) (tausojantis)</v>
          </cell>
          <cell r="C254">
            <v>111.52892999999999</v>
          </cell>
          <cell r="D254">
            <v>65.184930000000008</v>
          </cell>
          <cell r="E254">
            <v>244.67419999999998</v>
          </cell>
          <cell r="F254">
            <v>1950.2495000000001</v>
          </cell>
        </row>
        <row r="255">
          <cell r="A255" t="str">
            <v>42A</v>
          </cell>
          <cell r="B255" t="str">
            <v>Lietiniai su mėsa</v>
          </cell>
          <cell r="C255">
            <v>106.33053000000001</v>
          </cell>
          <cell r="D255">
            <v>58.654569999999993</v>
          </cell>
          <cell r="E255">
            <v>179.32342999999997</v>
          </cell>
          <cell r="F255">
            <v>1651.1850000000002</v>
          </cell>
        </row>
        <row r="256">
          <cell r="A256" t="str">
            <v>43A</v>
          </cell>
          <cell r="B256" t="str">
            <v>Grietinėlėje 35% troškinta triušiena su morkomis (tausojantis)</v>
          </cell>
          <cell r="C256">
            <v>159.41018000000003</v>
          </cell>
          <cell r="D256">
            <v>103.12633</v>
          </cell>
          <cell r="E256">
            <v>39.439190000000004</v>
          </cell>
          <cell r="F256">
            <v>1700.5626000000002</v>
          </cell>
        </row>
        <row r="257">
          <cell r="A257" t="str">
            <v>44A</v>
          </cell>
          <cell r="B257" t="str">
            <v>Troškinti žuvies (jūros lydeka) kukuliai su daržovių padažu (tausojantis)</v>
          </cell>
          <cell r="C257">
            <v>206.52429999999998</v>
          </cell>
          <cell r="D257">
            <v>121.61786000000001</v>
          </cell>
          <cell r="E257">
            <v>178.44441</v>
          </cell>
          <cell r="F257">
            <v>2609.9933000000001</v>
          </cell>
        </row>
        <row r="258">
          <cell r="A258" t="str">
            <v>45A</v>
          </cell>
          <cell r="B258" t="str">
            <v>Pomidorų padažas</v>
          </cell>
          <cell r="C258">
            <v>39</v>
          </cell>
          <cell r="D258">
            <v>5</v>
          </cell>
          <cell r="E258">
            <v>237</v>
          </cell>
          <cell r="F258">
            <v>1100</v>
          </cell>
        </row>
        <row r="259">
          <cell r="A259" t="str">
            <v>46A</v>
          </cell>
          <cell r="B259" t="str">
            <v>Konvekcinėje krosnelėje keptos saldžiosios bulvės (batatai) (augalinis, tausojantis)</v>
          </cell>
          <cell r="C259">
            <v>16.05</v>
          </cell>
          <cell r="D259">
            <v>50.9</v>
          </cell>
          <cell r="E259">
            <v>201.05</v>
          </cell>
          <cell r="F259">
            <v>1302</v>
          </cell>
        </row>
        <row r="260">
          <cell r="A260" t="str">
            <v>47A</v>
          </cell>
          <cell r="B260" t="str">
            <v>Virti makaronai su vištiena ir daržovėmis (tausojantis)</v>
          </cell>
          <cell r="C260">
            <v>76.084999999999994</v>
          </cell>
          <cell r="D260">
            <v>31.745000000000001</v>
          </cell>
          <cell r="E260">
            <v>180.51499999999996</v>
          </cell>
          <cell r="F260">
            <v>1303.55</v>
          </cell>
        </row>
        <row r="261">
          <cell r="A261" t="str">
            <v>48A</v>
          </cell>
          <cell r="B261" t="str">
            <v>Užkepti  kotletai (kiaulienos kumpis) (tausojantis)</v>
          </cell>
          <cell r="C261">
            <v>195.28699999999998</v>
          </cell>
          <cell r="D261">
            <v>163.84250000000003</v>
          </cell>
          <cell r="E261">
            <v>49.464000000000006</v>
          </cell>
          <cell r="F261">
            <v>2447.8650000000007</v>
          </cell>
        </row>
        <row r="262">
          <cell r="A262" t="str">
            <v>49A</v>
          </cell>
          <cell r="B262" t="str">
            <v>Trinta porų sriuba (augalinis) (tausojantis)</v>
          </cell>
          <cell r="C262">
            <v>12.78</v>
          </cell>
          <cell r="D262">
            <v>46.34</v>
          </cell>
          <cell r="E262">
            <v>70.004999999999995</v>
          </cell>
          <cell r="F262">
            <v>703.86500000000001</v>
          </cell>
        </row>
        <row r="263">
          <cell r="A263" t="str">
            <v>50A</v>
          </cell>
          <cell r="B263" t="str">
            <v>Virti viso grūdo makaronai su maltos kiaulienos padažu (tausojantis)</v>
          </cell>
          <cell r="C263" t="e">
            <v>#N/A</v>
          </cell>
          <cell r="D263" t="e">
            <v>#N/A</v>
          </cell>
          <cell r="E263" t="e">
            <v>#N/A</v>
          </cell>
          <cell r="F263" t="e">
            <v>#N/A</v>
          </cell>
        </row>
        <row r="264">
          <cell r="A264" t="str">
            <v>51A</v>
          </cell>
          <cell r="B264" t="str">
            <v>Virtų bulvių blyneliai su vištiena (kumpelių mėsa)</v>
          </cell>
          <cell r="C264">
            <v>87.202300000000008</v>
          </cell>
          <cell r="D264">
            <v>67.307699999999997</v>
          </cell>
          <cell r="E264">
            <v>177.07389999999998</v>
          </cell>
          <cell r="F264">
            <v>1641.231</v>
          </cell>
        </row>
        <row r="265">
          <cell r="A265" t="str">
            <v>52A</v>
          </cell>
          <cell r="B265" t="str">
            <v>Lietiniai su vištiena (kumpelių mėsa)</v>
          </cell>
          <cell r="C265">
            <v>110.33817000000002</v>
          </cell>
          <cell r="D265">
            <v>50.639289999999988</v>
          </cell>
          <cell r="E265">
            <v>180.32533999999998</v>
          </cell>
          <cell r="F265">
            <v>1597.7498000000001</v>
          </cell>
        </row>
        <row r="266">
          <cell r="A266" t="str">
            <v>53A</v>
          </cell>
          <cell r="B266" t="str">
            <v>Balandėliai su mėsa (kiaulienos kumpis) (tausojantis)</v>
          </cell>
          <cell r="C266">
            <v>90.68262</v>
          </cell>
          <cell r="D266">
            <v>48.429699999999997</v>
          </cell>
          <cell r="E266">
            <v>75.32132</v>
          </cell>
          <cell r="F266">
            <v>1048.6722</v>
          </cell>
        </row>
        <row r="267">
          <cell r="A267" t="str">
            <v>54A</v>
          </cell>
          <cell r="B267" t="str">
            <v>Kiaulienos (išpjovos) kasneliai (tausojantis)</v>
          </cell>
          <cell r="C267">
            <v>274.16099999999994</v>
          </cell>
          <cell r="D267">
            <v>110.99699999999999</v>
          </cell>
          <cell r="E267">
            <v>29.650000000000002</v>
          </cell>
          <cell r="F267">
            <v>2189.4700000000003</v>
          </cell>
        </row>
        <row r="268">
          <cell r="A268" t="str">
            <v>55A</v>
          </cell>
          <cell r="B268" t="str">
            <v xml:space="preserve"> Troškinti kopūstai su dešrelėmis (tausojantis)</v>
          </cell>
          <cell r="C268">
            <v>55.112179999999995</v>
          </cell>
          <cell r="D268">
            <v>95.84429999999999</v>
          </cell>
          <cell r="E268">
            <v>87.029770000000013</v>
          </cell>
          <cell r="F268">
            <v>1369.7797</v>
          </cell>
        </row>
        <row r="269">
          <cell r="A269" t="str">
            <v>56A</v>
          </cell>
          <cell r="B269" t="str">
            <v>Traški vištiena (tausojantis)</v>
          </cell>
          <cell r="C269">
            <v>228.29000000000002</v>
          </cell>
          <cell r="D269">
            <v>68.364999999999995</v>
          </cell>
          <cell r="E269">
            <v>8.9909999999999997</v>
          </cell>
          <cell r="F269">
            <v>1565.4459999999999</v>
          </cell>
        </row>
        <row r="270">
          <cell r="A270" t="str">
            <v>57A</v>
          </cell>
          <cell r="B270" t="str">
            <v>Virtos dešrelės (tausojantis)</v>
          </cell>
          <cell r="C270">
            <v>118.56</v>
          </cell>
          <cell r="D270">
            <v>196.55999999999997</v>
          </cell>
          <cell r="E270">
            <v>40.56</v>
          </cell>
          <cell r="F270">
            <v>2402.4</v>
          </cell>
        </row>
        <row r="271">
          <cell r="A271" t="str">
            <v>58A</v>
          </cell>
          <cell r="B271" t="str">
            <v>Virtų bulvių-mėsos apkepas (tausojantis)</v>
          </cell>
          <cell r="C271">
            <v>78.178999999999988</v>
          </cell>
          <cell r="D271">
            <v>32.840999999999994</v>
          </cell>
          <cell r="E271">
            <v>219.32899999999998</v>
          </cell>
          <cell r="F271">
            <v>1466.1000000000001</v>
          </cell>
        </row>
        <row r="272">
          <cell r="A272" t="str">
            <v>011Pr</v>
          </cell>
          <cell r="B272" t="e">
            <v>#REF!</v>
          </cell>
          <cell r="C272" t="e">
            <v>#REF!</v>
          </cell>
          <cell r="D272" t="e">
            <v>#REF!</v>
          </cell>
          <cell r="E272" t="e">
            <v>#REF!</v>
          </cell>
          <cell r="F272" t="e">
            <v>#REF!</v>
          </cell>
        </row>
        <row r="273">
          <cell r="A273" t="str">
            <v>013Pr</v>
          </cell>
          <cell r="B273" t="e">
            <v>#REF!</v>
          </cell>
          <cell r="C273" t="e">
            <v>#REF!</v>
          </cell>
          <cell r="D273" t="e">
            <v>#REF!</v>
          </cell>
          <cell r="E273" t="e">
            <v>#REF!</v>
          </cell>
          <cell r="F273" t="e">
            <v>#REF!</v>
          </cell>
        </row>
        <row r="274">
          <cell r="A274" t="str">
            <v>014Pr</v>
          </cell>
          <cell r="B274" t="e">
            <v>#REF!</v>
          </cell>
          <cell r="C274" t="e">
            <v>#REF!</v>
          </cell>
          <cell r="D274" t="e">
            <v>#REF!</v>
          </cell>
          <cell r="E274" t="e">
            <v>#REF!</v>
          </cell>
          <cell r="F274" t="e">
            <v>#REF!</v>
          </cell>
        </row>
        <row r="275">
          <cell r="A275" t="str">
            <v>015Pr</v>
          </cell>
          <cell r="B275" t="e">
            <v>#REF!</v>
          </cell>
          <cell r="C275" t="e">
            <v>#REF!</v>
          </cell>
          <cell r="D275" t="e">
            <v>#REF!</v>
          </cell>
          <cell r="E275" t="e">
            <v>#REF!</v>
          </cell>
          <cell r="F275" t="e">
            <v>#REF!</v>
          </cell>
        </row>
        <row r="276">
          <cell r="A276" t="str">
            <v>017Pr</v>
          </cell>
          <cell r="B276" t="e">
            <v>#REF!</v>
          </cell>
          <cell r="C276" t="e">
            <v>#REF!</v>
          </cell>
          <cell r="D276" t="e">
            <v>#REF!</v>
          </cell>
          <cell r="E276" t="e">
            <v>#REF!</v>
          </cell>
          <cell r="F276" t="e">
            <v>#REF!</v>
          </cell>
        </row>
        <row r="277">
          <cell r="A277" t="str">
            <v>018Pr</v>
          </cell>
          <cell r="B277" t="str">
            <v>Natūralus 2.5% jogurtas</v>
          </cell>
          <cell r="C277">
            <v>44.000000000000007</v>
          </cell>
          <cell r="D277">
            <v>39</v>
          </cell>
          <cell r="E277">
            <v>47</v>
          </cell>
          <cell r="F277">
            <v>720</v>
          </cell>
        </row>
        <row r="278">
          <cell r="A278" t="str">
            <v>021Pr</v>
          </cell>
          <cell r="B278" t="str">
            <v>Konservuoti kukurūzai</v>
          </cell>
          <cell r="C278">
            <v>28.999999999999996</v>
          </cell>
          <cell r="D278">
            <v>6</v>
          </cell>
          <cell r="E278">
            <v>220</v>
          </cell>
          <cell r="F278">
            <v>1030</v>
          </cell>
        </row>
        <row r="279">
          <cell r="A279" t="str">
            <v>034Pr</v>
          </cell>
          <cell r="B279" t="e">
            <v>#REF!</v>
          </cell>
          <cell r="C279" t="e">
            <v>#REF!</v>
          </cell>
          <cell r="D279" t="e">
            <v>#REF!</v>
          </cell>
          <cell r="E279" t="e">
            <v>#REF!</v>
          </cell>
          <cell r="F279" t="e">
            <v>#REF!</v>
          </cell>
        </row>
        <row r="280">
          <cell r="A280" t="str">
            <v>05Pr</v>
          </cell>
          <cell r="B280" t="str">
            <v>Majonezas</v>
          </cell>
          <cell r="C280">
            <v>4</v>
          </cell>
          <cell r="D280">
            <v>350</v>
          </cell>
          <cell r="E280">
            <v>57</v>
          </cell>
          <cell r="F280">
            <v>3380</v>
          </cell>
        </row>
        <row r="281">
          <cell r="A281" t="str">
            <v>10Pr</v>
          </cell>
          <cell r="B281" t="str">
            <v>Varškės sūris 13%</v>
          </cell>
          <cell r="C281">
            <v>201</v>
          </cell>
          <cell r="D281">
            <v>130</v>
          </cell>
          <cell r="E281">
            <v>36.000000000000007</v>
          </cell>
          <cell r="F281">
            <v>2130</v>
          </cell>
        </row>
        <row r="282">
          <cell r="A282" t="str">
            <v>11Pr</v>
          </cell>
          <cell r="B282" t="str">
            <v>Geriamasis jogurtas 2.4%</v>
          </cell>
          <cell r="C282">
            <v>55</v>
          </cell>
          <cell r="D282">
            <v>24</v>
          </cell>
          <cell r="E282">
            <v>81</v>
          </cell>
          <cell r="F282">
            <v>760</v>
          </cell>
        </row>
        <row r="283">
          <cell r="A283" t="str">
            <v>12Pr</v>
          </cell>
          <cell r="B283" t="str">
            <v xml:space="preserve">Varškės sūris 22 % </v>
          </cell>
          <cell r="C283">
            <v>182</v>
          </cell>
          <cell r="D283">
            <v>220</v>
          </cell>
          <cell r="E283">
            <v>38</v>
          </cell>
          <cell r="F283">
            <v>2870</v>
          </cell>
        </row>
        <row r="284">
          <cell r="A284" t="str">
            <v>13Pr</v>
          </cell>
          <cell r="B284" t="str">
            <v>Bananai</v>
          </cell>
          <cell r="C284">
            <v>12</v>
          </cell>
          <cell r="D284">
            <v>3</v>
          </cell>
          <cell r="E284">
            <v>231</v>
          </cell>
          <cell r="F284">
            <v>970</v>
          </cell>
        </row>
        <row r="285">
          <cell r="A285" t="str">
            <v>14Pr</v>
          </cell>
          <cell r="B285" t="str">
            <v>Balta duona</v>
          </cell>
          <cell r="C285">
            <v>53</v>
          </cell>
          <cell r="D285">
            <v>8</v>
          </cell>
          <cell r="E285">
            <v>542</v>
          </cell>
          <cell r="F285">
            <v>2310</v>
          </cell>
        </row>
        <row r="286">
          <cell r="A286" t="str">
            <v>15Pr</v>
          </cell>
          <cell r="B286" t="str">
            <v>Kukurūzų  trapučiai</v>
          </cell>
          <cell r="C286">
            <v>55</v>
          </cell>
          <cell r="D286">
            <v>91</v>
          </cell>
          <cell r="E286">
            <v>729.00000000000011</v>
          </cell>
          <cell r="F286">
            <v>3660</v>
          </cell>
        </row>
        <row r="287">
          <cell r="A287" t="str">
            <v>16Pr</v>
          </cell>
          <cell r="B287" t="str">
            <v>Kviečių trapučiai</v>
          </cell>
          <cell r="C287">
            <v>111.99999999999999</v>
          </cell>
          <cell r="D287">
            <v>17</v>
          </cell>
          <cell r="E287">
            <v>750</v>
          </cell>
          <cell r="F287">
            <v>3420</v>
          </cell>
        </row>
        <row r="288">
          <cell r="A288" t="str">
            <v>17Pr</v>
          </cell>
          <cell r="B288" t="str">
            <v>Plėšomos sūrio lazdelės 40%</v>
          </cell>
          <cell r="C288">
            <v>270</v>
          </cell>
          <cell r="D288">
            <v>210</v>
          </cell>
          <cell r="E288">
            <v>16</v>
          </cell>
          <cell r="F288">
            <v>3020</v>
          </cell>
        </row>
        <row r="289">
          <cell r="A289" t="str">
            <v>18Pr</v>
          </cell>
          <cell r="B289" t="str">
            <v>Grietinė 15 %</v>
          </cell>
          <cell r="C289">
            <v>42</v>
          </cell>
          <cell r="D289">
            <v>150</v>
          </cell>
          <cell r="E289">
            <v>30</v>
          </cell>
          <cell r="F289">
            <v>1650</v>
          </cell>
        </row>
        <row r="290">
          <cell r="A290" t="str">
            <v>19Pr</v>
          </cell>
          <cell r="B290" t="str">
            <v>Šalto spaudimo nerafinuotas alyvuogių aliejus</v>
          </cell>
          <cell r="C290">
            <v>1</v>
          </cell>
          <cell r="D290">
            <v>995</v>
          </cell>
          <cell r="E290">
            <v>2</v>
          </cell>
          <cell r="F290">
            <v>8830</v>
          </cell>
        </row>
        <row r="291">
          <cell r="A291" t="str">
            <v>1Pr</v>
          </cell>
          <cell r="B291" t="str">
            <v>Sviestas 82%</v>
          </cell>
          <cell r="C291">
            <v>5</v>
          </cell>
          <cell r="D291">
            <v>820</v>
          </cell>
          <cell r="E291">
            <v>8</v>
          </cell>
          <cell r="F291">
            <v>7430</v>
          </cell>
        </row>
        <row r="292">
          <cell r="A292" t="str">
            <v>20Pr</v>
          </cell>
          <cell r="B292" t="str">
            <v>Konservuoti kukurūzai</v>
          </cell>
          <cell r="C292">
            <v>28.999999999999996</v>
          </cell>
          <cell r="D292">
            <v>6</v>
          </cell>
          <cell r="E292">
            <v>220</v>
          </cell>
          <cell r="F292">
            <v>1030</v>
          </cell>
        </row>
        <row r="293">
          <cell r="A293" t="str">
            <v>21Pr</v>
          </cell>
          <cell r="B293" t="str">
            <v>Ryžių trapučiai</v>
          </cell>
          <cell r="C293">
            <v>11.000000000000002</v>
          </cell>
          <cell r="D293">
            <v>71</v>
          </cell>
          <cell r="E293">
            <v>790</v>
          </cell>
          <cell r="F293">
            <v>3650</v>
          </cell>
        </row>
        <row r="294">
          <cell r="A294" t="str">
            <v>22Pr</v>
          </cell>
          <cell r="B294" t="str">
            <v>Migdolų drožlės</v>
          </cell>
          <cell r="C294">
            <v>200</v>
          </cell>
          <cell r="D294">
            <v>520</v>
          </cell>
          <cell r="E294">
            <v>205</v>
          </cell>
          <cell r="F294">
            <v>5800</v>
          </cell>
        </row>
        <row r="295">
          <cell r="A295" t="str">
            <v>23Pr</v>
          </cell>
          <cell r="B295" t="str">
            <v>Apelsinai</v>
          </cell>
          <cell r="C295">
            <v>8</v>
          </cell>
          <cell r="D295">
            <v>2</v>
          </cell>
          <cell r="E295">
            <v>110</v>
          </cell>
          <cell r="F295">
            <v>430</v>
          </cell>
        </row>
        <row r="296">
          <cell r="A296" t="str">
            <v>24Pr</v>
          </cell>
          <cell r="B296" t="str">
            <v>Varškytė "Miau"</v>
          </cell>
          <cell r="C296">
            <v>100.99999999999999</v>
          </cell>
          <cell r="D296">
            <v>60</v>
          </cell>
          <cell r="E296">
            <v>146</v>
          </cell>
          <cell r="F296">
            <v>1550</v>
          </cell>
        </row>
        <row r="297">
          <cell r="A297" t="str">
            <v>25Pr</v>
          </cell>
          <cell r="B297" t="str">
            <v>Saulėgrąžos</v>
          </cell>
          <cell r="C297">
            <v>225</v>
          </cell>
          <cell r="D297">
            <v>490</v>
          </cell>
          <cell r="E297">
            <v>215</v>
          </cell>
          <cell r="F297">
            <v>6110</v>
          </cell>
        </row>
        <row r="298">
          <cell r="A298" t="str">
            <v>26Pr</v>
          </cell>
          <cell r="B298" t="str">
            <v>Grūdėta varškė 7%</v>
          </cell>
          <cell r="C298">
            <v>120</v>
          </cell>
          <cell r="D298">
            <v>70</v>
          </cell>
          <cell r="E298">
            <v>27.000000000000004</v>
          </cell>
          <cell r="F298">
            <v>1190</v>
          </cell>
        </row>
        <row r="299">
          <cell r="A299" t="str">
            <v>27Pr</v>
          </cell>
          <cell r="B299" t="str">
            <v>Mocarela sūris 45% su pomidorais</v>
          </cell>
          <cell r="C299">
            <v>103.93999999999998</v>
          </cell>
          <cell r="D299">
            <v>160.59</v>
          </cell>
          <cell r="E299">
            <v>24.34</v>
          </cell>
          <cell r="F299">
            <v>1885.2</v>
          </cell>
        </row>
        <row r="300">
          <cell r="A300" t="str">
            <v>28Pr</v>
          </cell>
          <cell r="B300" t="str">
            <v>Kietasis sūris</v>
          </cell>
          <cell r="C300">
            <v>415</v>
          </cell>
          <cell r="D300">
            <v>320</v>
          </cell>
          <cell r="E300">
            <v>1</v>
          </cell>
          <cell r="F300">
            <v>4540</v>
          </cell>
        </row>
        <row r="301">
          <cell r="A301" t="str">
            <v>29Pr</v>
          </cell>
          <cell r="B301" t="str">
            <v>Fermentinis sūris 45%</v>
          </cell>
          <cell r="C301">
            <v>12</v>
          </cell>
          <cell r="D301">
            <v>325</v>
          </cell>
          <cell r="E301">
            <v>85</v>
          </cell>
          <cell r="F301">
            <v>3340</v>
          </cell>
        </row>
        <row r="302">
          <cell r="A302" t="str">
            <v>2Pr</v>
          </cell>
          <cell r="B302" t="str">
            <v>Vaisiai</v>
          </cell>
          <cell r="C302">
            <v>4</v>
          </cell>
          <cell r="D302">
            <v>4</v>
          </cell>
          <cell r="E302">
            <v>130</v>
          </cell>
          <cell r="F302">
            <v>530</v>
          </cell>
        </row>
        <row r="303">
          <cell r="A303" t="str">
            <v>31Pr</v>
          </cell>
          <cell r="B303" t="str">
            <v>Tepamas lydytas sūrelis, natūralus</v>
          </cell>
          <cell r="C303">
            <v>94</v>
          </cell>
          <cell r="D303">
            <v>220</v>
          </cell>
          <cell r="E303">
            <v>47</v>
          </cell>
          <cell r="F303">
            <v>3170</v>
          </cell>
        </row>
        <row r="304">
          <cell r="A304" t="str">
            <v>3Pr</v>
          </cell>
          <cell r="B304" t="str">
            <v>Razinos</v>
          </cell>
          <cell r="C304">
            <v>27.000000000000004</v>
          </cell>
          <cell r="D304">
            <v>6</v>
          </cell>
          <cell r="E304">
            <v>713</v>
          </cell>
          <cell r="F304">
            <v>2800</v>
          </cell>
        </row>
        <row r="305">
          <cell r="A305" t="str">
            <v>4Pr</v>
          </cell>
          <cell r="B305" t="str">
            <v>Džiovinti vaisiai</v>
          </cell>
          <cell r="C305">
            <v>36.000000000000007</v>
          </cell>
          <cell r="D305">
            <v>12</v>
          </cell>
          <cell r="E305">
            <v>780</v>
          </cell>
          <cell r="F305">
            <v>2680</v>
          </cell>
        </row>
        <row r="306">
          <cell r="A306" t="str">
            <v>5Pr</v>
          </cell>
          <cell r="B306" t="str">
            <v>Trintos šaldytos uogos</v>
          </cell>
          <cell r="C306">
            <v>11.64</v>
          </cell>
          <cell r="D306">
            <v>5.82</v>
          </cell>
          <cell r="E306">
            <v>169.07</v>
          </cell>
          <cell r="F306">
            <v>546.35</v>
          </cell>
        </row>
        <row r="307">
          <cell r="A307" t="str">
            <v>6Pr</v>
          </cell>
          <cell r="B307" t="str">
            <v>Grietinė 30%</v>
          </cell>
          <cell r="C307">
            <v>24</v>
          </cell>
          <cell r="D307">
            <v>300</v>
          </cell>
          <cell r="E307">
            <v>31</v>
          </cell>
          <cell r="F307">
            <v>2930</v>
          </cell>
        </row>
        <row r="308">
          <cell r="A308" t="str">
            <v>7Pr</v>
          </cell>
          <cell r="B308" t="str">
            <v>Duona</v>
          </cell>
          <cell r="C308">
            <v>79</v>
          </cell>
          <cell r="D308">
            <v>16</v>
          </cell>
          <cell r="E308">
            <v>442.99999999999994</v>
          </cell>
          <cell r="F308">
            <v>2170</v>
          </cell>
        </row>
        <row r="309">
          <cell r="A309" t="str">
            <v>8Pr</v>
          </cell>
          <cell r="B309" t="str">
            <v>Batonas su sėlenomis</v>
          </cell>
          <cell r="C309">
            <v>79</v>
          </cell>
          <cell r="D309">
            <v>45</v>
          </cell>
          <cell r="E309">
            <v>519</v>
          </cell>
          <cell r="F309">
            <v>2760</v>
          </cell>
        </row>
        <row r="310">
          <cell r="A310" t="str">
            <v>9Pr</v>
          </cell>
          <cell r="B310" t="str">
            <v>Skrebučiai su prieskoninėmis žolelėmis (tausojantis)</v>
          </cell>
          <cell r="C310">
            <v>197.58</v>
          </cell>
          <cell r="D310">
            <v>192.34</v>
          </cell>
          <cell r="E310">
            <v>1297.58</v>
          </cell>
          <cell r="F310">
            <v>7607.1999999999989</v>
          </cell>
        </row>
        <row r="311">
          <cell r="A311" t="str">
            <v>15Pver</v>
          </cell>
          <cell r="B311" t="e">
            <v>#REF!</v>
          </cell>
          <cell r="C311" t="e">
            <v>#REF!</v>
          </cell>
          <cell r="D311" t="e">
            <v>#REF!</v>
          </cell>
          <cell r="E311" t="e">
            <v>#REF!</v>
          </cell>
          <cell r="F311" t="e">
            <v>#REF!</v>
          </cell>
        </row>
        <row r="312">
          <cell r="A312" t="str">
            <v>17Pver</v>
          </cell>
          <cell r="B312" t="str">
            <v>Rudieji ryžiai</v>
          </cell>
          <cell r="C312">
            <v>17.75</v>
          </cell>
          <cell r="D312">
            <v>4.75</v>
          </cell>
          <cell r="E312">
            <v>192</v>
          </cell>
          <cell r="F312">
            <v>842.5</v>
          </cell>
        </row>
        <row r="313">
          <cell r="A313" t="str">
            <v>18Pver</v>
          </cell>
          <cell r="B313" t="e">
            <v>#REF!</v>
          </cell>
          <cell r="C313" t="e">
            <v>#REF!</v>
          </cell>
          <cell r="D313" t="e">
            <v>#REF!</v>
          </cell>
          <cell r="E313" t="e">
            <v>#REF!</v>
          </cell>
          <cell r="F313" t="e">
            <v>#REF!</v>
          </cell>
        </row>
        <row r="314">
          <cell r="A314" t="str">
            <v>19Pver</v>
          </cell>
          <cell r="B314" t="e">
            <v>#REF!</v>
          </cell>
          <cell r="C314" t="e">
            <v>#REF!</v>
          </cell>
          <cell r="D314" t="e">
            <v>#REF!</v>
          </cell>
          <cell r="E314" t="e">
            <v>#REF!</v>
          </cell>
          <cell r="F314" t="e">
            <v>#REF!</v>
          </cell>
        </row>
        <row r="315">
          <cell r="A315" t="str">
            <v>2Pver</v>
          </cell>
          <cell r="B315" t="e">
            <v>#REF!</v>
          </cell>
          <cell r="C315" t="e">
            <v>#REF!</v>
          </cell>
          <cell r="D315" t="e">
            <v>#REF!</v>
          </cell>
          <cell r="E315" t="e">
            <v>#REF!</v>
          </cell>
          <cell r="F315" t="e">
            <v>#REF!</v>
          </cell>
        </row>
        <row r="316">
          <cell r="A316" t="str">
            <v>2Vver</v>
          </cell>
          <cell r="B316" t="e">
            <v>#REF!</v>
          </cell>
          <cell r="C316" t="e">
            <v>#REF!</v>
          </cell>
          <cell r="D316" t="e">
            <v>#REF!</v>
          </cell>
          <cell r="E316" t="e">
            <v>#REF!</v>
          </cell>
          <cell r="F316" t="e">
            <v>#REF!</v>
          </cell>
        </row>
      </sheetData>
    </sheetDataSet>
  </externalBook>
</externalLink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apas304">
    <tabColor rgb="FFFFC000"/>
    <pageSetUpPr fitToPage="1"/>
  </sheetPr>
  <dimension ref="A1:P29"/>
  <sheetViews>
    <sheetView showWhiteSpace="0" zoomScaleNormal="100" workbookViewId="0">
      <selection activeCell="B29" sqref="B29"/>
    </sheetView>
  </sheetViews>
  <sheetFormatPr defaultRowHeight="14.5" x14ac:dyDescent="0.35"/>
  <cols>
    <col min="1" max="1" width="38.54296875" style="37" customWidth="1"/>
    <col min="2" max="2" width="5.7265625" style="2" customWidth="1"/>
    <col min="3" max="3" width="10.81640625" style="3" customWidth="1"/>
    <col min="4" max="4" width="8.81640625" style="3" hidden="1" customWidth="1"/>
    <col min="5" max="5" width="9.08984375" style="3"/>
    <col min="6" max="6" width="8.54296875" style="3" customWidth="1"/>
    <col min="7" max="7" width="12.54296875" style="3" customWidth="1"/>
    <col min="8" max="8" width="11.54296875" style="3" customWidth="1"/>
    <col min="9" max="9" width="10.36328125" style="3" hidden="1" customWidth="1"/>
    <col min="10" max="10" width="10.54296875" style="3" hidden="1" customWidth="1"/>
    <col min="11" max="11" width="10" style="3" hidden="1" customWidth="1"/>
    <col min="12" max="12" width="9.54296875" style="3" hidden="1" customWidth="1"/>
    <col min="13" max="13" width="11.81640625" style="3" hidden="1" customWidth="1"/>
    <col min="14" max="14" width="9.08984375" style="3" hidden="1" customWidth="1"/>
    <col min="15" max="256" width="9.08984375" style="3"/>
    <col min="257" max="257" width="66.26953125" style="3" customWidth="1"/>
    <col min="258" max="258" width="5.7265625" style="3" customWidth="1"/>
    <col min="259" max="259" width="7.54296875" style="3" customWidth="1"/>
    <col min="260" max="260" width="8.81640625" style="3" customWidth="1"/>
    <col min="261" max="261" width="9.08984375" style="3"/>
    <col min="262" max="262" width="8.54296875" style="3" customWidth="1"/>
    <col min="263" max="263" width="12.54296875" style="3" customWidth="1"/>
    <col min="264" max="264" width="11.54296875" style="3" customWidth="1"/>
    <col min="265" max="268" width="0" style="3" hidden="1" customWidth="1"/>
    <col min="269" max="512" width="9.08984375" style="3"/>
    <col min="513" max="513" width="66.26953125" style="3" customWidth="1"/>
    <col min="514" max="514" width="5.7265625" style="3" customWidth="1"/>
    <col min="515" max="515" width="7.54296875" style="3" customWidth="1"/>
    <col min="516" max="516" width="8.81640625" style="3" customWidth="1"/>
    <col min="517" max="517" width="9.08984375" style="3"/>
    <col min="518" max="518" width="8.54296875" style="3" customWidth="1"/>
    <col min="519" max="519" width="12.54296875" style="3" customWidth="1"/>
    <col min="520" max="520" width="11.54296875" style="3" customWidth="1"/>
    <col min="521" max="524" width="0" style="3" hidden="1" customWidth="1"/>
    <col min="525" max="768" width="9.08984375" style="3"/>
    <col min="769" max="769" width="66.26953125" style="3" customWidth="1"/>
    <col min="770" max="770" width="5.7265625" style="3" customWidth="1"/>
    <col min="771" max="771" width="7.54296875" style="3" customWidth="1"/>
    <col min="772" max="772" width="8.81640625" style="3" customWidth="1"/>
    <col min="773" max="773" width="9.08984375" style="3"/>
    <col min="774" max="774" width="8.54296875" style="3" customWidth="1"/>
    <col min="775" max="775" width="12.54296875" style="3" customWidth="1"/>
    <col min="776" max="776" width="11.54296875" style="3" customWidth="1"/>
    <col min="777" max="780" width="0" style="3" hidden="1" customWidth="1"/>
    <col min="781" max="1024" width="9.08984375" style="3"/>
    <col min="1025" max="1025" width="66.26953125" style="3" customWidth="1"/>
    <col min="1026" max="1026" width="5.7265625" style="3" customWidth="1"/>
    <col min="1027" max="1027" width="7.54296875" style="3" customWidth="1"/>
    <col min="1028" max="1028" width="8.81640625" style="3" customWidth="1"/>
    <col min="1029" max="1029" width="9.08984375" style="3"/>
    <col min="1030" max="1030" width="8.54296875" style="3" customWidth="1"/>
    <col min="1031" max="1031" width="12.54296875" style="3" customWidth="1"/>
    <col min="1032" max="1032" width="11.54296875" style="3" customWidth="1"/>
    <col min="1033" max="1036" width="0" style="3" hidden="1" customWidth="1"/>
    <col min="1037" max="1280" width="9.08984375" style="3"/>
    <col min="1281" max="1281" width="66.26953125" style="3" customWidth="1"/>
    <col min="1282" max="1282" width="5.7265625" style="3" customWidth="1"/>
    <col min="1283" max="1283" width="7.54296875" style="3" customWidth="1"/>
    <col min="1284" max="1284" width="8.81640625" style="3" customWidth="1"/>
    <col min="1285" max="1285" width="9.08984375" style="3"/>
    <col min="1286" max="1286" width="8.54296875" style="3" customWidth="1"/>
    <col min="1287" max="1287" width="12.54296875" style="3" customWidth="1"/>
    <col min="1288" max="1288" width="11.54296875" style="3" customWidth="1"/>
    <col min="1289" max="1292" width="0" style="3" hidden="1" customWidth="1"/>
    <col min="1293" max="1536" width="9.08984375" style="3"/>
    <col min="1537" max="1537" width="66.26953125" style="3" customWidth="1"/>
    <col min="1538" max="1538" width="5.7265625" style="3" customWidth="1"/>
    <col min="1539" max="1539" width="7.54296875" style="3" customWidth="1"/>
    <col min="1540" max="1540" width="8.81640625" style="3" customWidth="1"/>
    <col min="1541" max="1541" width="9.08984375" style="3"/>
    <col min="1542" max="1542" width="8.54296875" style="3" customWidth="1"/>
    <col min="1543" max="1543" width="12.54296875" style="3" customWidth="1"/>
    <col min="1544" max="1544" width="11.54296875" style="3" customWidth="1"/>
    <col min="1545" max="1548" width="0" style="3" hidden="1" customWidth="1"/>
    <col min="1549" max="1792" width="9.08984375" style="3"/>
    <col min="1793" max="1793" width="66.26953125" style="3" customWidth="1"/>
    <col min="1794" max="1794" width="5.7265625" style="3" customWidth="1"/>
    <col min="1795" max="1795" width="7.54296875" style="3" customWidth="1"/>
    <col min="1796" max="1796" width="8.81640625" style="3" customWidth="1"/>
    <col min="1797" max="1797" width="9.08984375" style="3"/>
    <col min="1798" max="1798" width="8.54296875" style="3" customWidth="1"/>
    <col min="1799" max="1799" width="12.54296875" style="3" customWidth="1"/>
    <col min="1800" max="1800" width="11.54296875" style="3" customWidth="1"/>
    <col min="1801" max="1804" width="0" style="3" hidden="1" customWidth="1"/>
    <col min="1805" max="2048" width="9.08984375" style="3"/>
    <col min="2049" max="2049" width="66.26953125" style="3" customWidth="1"/>
    <col min="2050" max="2050" width="5.7265625" style="3" customWidth="1"/>
    <col min="2051" max="2051" width="7.54296875" style="3" customWidth="1"/>
    <col min="2052" max="2052" width="8.81640625" style="3" customWidth="1"/>
    <col min="2053" max="2053" width="9.08984375" style="3"/>
    <col min="2054" max="2054" width="8.54296875" style="3" customWidth="1"/>
    <col min="2055" max="2055" width="12.54296875" style="3" customWidth="1"/>
    <col min="2056" max="2056" width="11.54296875" style="3" customWidth="1"/>
    <col min="2057" max="2060" width="0" style="3" hidden="1" customWidth="1"/>
    <col min="2061" max="2304" width="9.08984375" style="3"/>
    <col min="2305" max="2305" width="66.26953125" style="3" customWidth="1"/>
    <col min="2306" max="2306" width="5.7265625" style="3" customWidth="1"/>
    <col min="2307" max="2307" width="7.54296875" style="3" customWidth="1"/>
    <col min="2308" max="2308" width="8.81640625" style="3" customWidth="1"/>
    <col min="2309" max="2309" width="9.08984375" style="3"/>
    <col min="2310" max="2310" width="8.54296875" style="3" customWidth="1"/>
    <col min="2311" max="2311" width="12.54296875" style="3" customWidth="1"/>
    <col min="2312" max="2312" width="11.54296875" style="3" customWidth="1"/>
    <col min="2313" max="2316" width="0" style="3" hidden="1" customWidth="1"/>
    <col min="2317" max="2560" width="9.08984375" style="3"/>
    <col min="2561" max="2561" width="66.26953125" style="3" customWidth="1"/>
    <col min="2562" max="2562" width="5.7265625" style="3" customWidth="1"/>
    <col min="2563" max="2563" width="7.54296875" style="3" customWidth="1"/>
    <col min="2564" max="2564" width="8.81640625" style="3" customWidth="1"/>
    <col min="2565" max="2565" width="9.08984375" style="3"/>
    <col min="2566" max="2566" width="8.54296875" style="3" customWidth="1"/>
    <col min="2567" max="2567" width="12.54296875" style="3" customWidth="1"/>
    <col min="2568" max="2568" width="11.54296875" style="3" customWidth="1"/>
    <col min="2569" max="2572" width="0" style="3" hidden="1" customWidth="1"/>
    <col min="2573" max="2816" width="9.08984375" style="3"/>
    <col min="2817" max="2817" width="66.26953125" style="3" customWidth="1"/>
    <col min="2818" max="2818" width="5.7265625" style="3" customWidth="1"/>
    <col min="2819" max="2819" width="7.54296875" style="3" customWidth="1"/>
    <col min="2820" max="2820" width="8.81640625" style="3" customWidth="1"/>
    <col min="2821" max="2821" width="9.08984375" style="3"/>
    <col min="2822" max="2822" width="8.54296875" style="3" customWidth="1"/>
    <col min="2823" max="2823" width="12.54296875" style="3" customWidth="1"/>
    <col min="2824" max="2824" width="11.54296875" style="3" customWidth="1"/>
    <col min="2825" max="2828" width="0" style="3" hidden="1" customWidth="1"/>
    <col min="2829" max="3072" width="9.08984375" style="3"/>
    <col min="3073" max="3073" width="66.26953125" style="3" customWidth="1"/>
    <col min="3074" max="3074" width="5.7265625" style="3" customWidth="1"/>
    <col min="3075" max="3075" width="7.54296875" style="3" customWidth="1"/>
    <col min="3076" max="3076" width="8.81640625" style="3" customWidth="1"/>
    <col min="3077" max="3077" width="9.08984375" style="3"/>
    <col min="3078" max="3078" width="8.54296875" style="3" customWidth="1"/>
    <col min="3079" max="3079" width="12.54296875" style="3" customWidth="1"/>
    <col min="3080" max="3080" width="11.54296875" style="3" customWidth="1"/>
    <col min="3081" max="3084" width="0" style="3" hidden="1" customWidth="1"/>
    <col min="3085" max="3328" width="9.08984375" style="3"/>
    <col min="3329" max="3329" width="66.26953125" style="3" customWidth="1"/>
    <col min="3330" max="3330" width="5.7265625" style="3" customWidth="1"/>
    <col min="3331" max="3331" width="7.54296875" style="3" customWidth="1"/>
    <col min="3332" max="3332" width="8.81640625" style="3" customWidth="1"/>
    <col min="3333" max="3333" width="9.08984375" style="3"/>
    <col min="3334" max="3334" width="8.54296875" style="3" customWidth="1"/>
    <col min="3335" max="3335" width="12.54296875" style="3" customWidth="1"/>
    <col min="3336" max="3336" width="11.54296875" style="3" customWidth="1"/>
    <col min="3337" max="3340" width="0" style="3" hidden="1" customWidth="1"/>
    <col min="3341" max="3584" width="9.08984375" style="3"/>
    <col min="3585" max="3585" width="66.26953125" style="3" customWidth="1"/>
    <col min="3586" max="3586" width="5.7265625" style="3" customWidth="1"/>
    <col min="3587" max="3587" width="7.54296875" style="3" customWidth="1"/>
    <col min="3588" max="3588" width="8.81640625" style="3" customWidth="1"/>
    <col min="3589" max="3589" width="9.08984375" style="3"/>
    <col min="3590" max="3590" width="8.54296875" style="3" customWidth="1"/>
    <col min="3591" max="3591" width="12.54296875" style="3" customWidth="1"/>
    <col min="3592" max="3592" width="11.54296875" style="3" customWidth="1"/>
    <col min="3593" max="3596" width="0" style="3" hidden="1" customWidth="1"/>
    <col min="3597" max="3840" width="9.08984375" style="3"/>
    <col min="3841" max="3841" width="66.26953125" style="3" customWidth="1"/>
    <col min="3842" max="3842" width="5.7265625" style="3" customWidth="1"/>
    <col min="3843" max="3843" width="7.54296875" style="3" customWidth="1"/>
    <col min="3844" max="3844" width="8.81640625" style="3" customWidth="1"/>
    <col min="3845" max="3845" width="9.08984375" style="3"/>
    <col min="3846" max="3846" width="8.54296875" style="3" customWidth="1"/>
    <col min="3847" max="3847" width="12.54296875" style="3" customWidth="1"/>
    <col min="3848" max="3848" width="11.54296875" style="3" customWidth="1"/>
    <col min="3849" max="3852" width="0" style="3" hidden="1" customWidth="1"/>
    <col min="3853" max="4096" width="9.08984375" style="3"/>
    <col min="4097" max="4097" width="66.26953125" style="3" customWidth="1"/>
    <col min="4098" max="4098" width="5.7265625" style="3" customWidth="1"/>
    <col min="4099" max="4099" width="7.54296875" style="3" customWidth="1"/>
    <col min="4100" max="4100" width="8.81640625" style="3" customWidth="1"/>
    <col min="4101" max="4101" width="9.08984375" style="3"/>
    <col min="4102" max="4102" width="8.54296875" style="3" customWidth="1"/>
    <col min="4103" max="4103" width="12.54296875" style="3" customWidth="1"/>
    <col min="4104" max="4104" width="11.54296875" style="3" customWidth="1"/>
    <col min="4105" max="4108" width="0" style="3" hidden="1" customWidth="1"/>
    <col min="4109" max="4352" width="9.08984375" style="3"/>
    <col min="4353" max="4353" width="66.26953125" style="3" customWidth="1"/>
    <col min="4354" max="4354" width="5.7265625" style="3" customWidth="1"/>
    <col min="4355" max="4355" width="7.54296875" style="3" customWidth="1"/>
    <col min="4356" max="4356" width="8.81640625" style="3" customWidth="1"/>
    <col min="4357" max="4357" width="9.08984375" style="3"/>
    <col min="4358" max="4358" width="8.54296875" style="3" customWidth="1"/>
    <col min="4359" max="4359" width="12.54296875" style="3" customWidth="1"/>
    <col min="4360" max="4360" width="11.54296875" style="3" customWidth="1"/>
    <col min="4361" max="4364" width="0" style="3" hidden="1" customWidth="1"/>
    <col min="4365" max="4608" width="9.08984375" style="3"/>
    <col min="4609" max="4609" width="66.26953125" style="3" customWidth="1"/>
    <col min="4610" max="4610" width="5.7265625" style="3" customWidth="1"/>
    <col min="4611" max="4611" width="7.54296875" style="3" customWidth="1"/>
    <col min="4612" max="4612" width="8.81640625" style="3" customWidth="1"/>
    <col min="4613" max="4613" width="9.08984375" style="3"/>
    <col min="4614" max="4614" width="8.54296875" style="3" customWidth="1"/>
    <col min="4615" max="4615" width="12.54296875" style="3" customWidth="1"/>
    <col min="4616" max="4616" width="11.54296875" style="3" customWidth="1"/>
    <col min="4617" max="4620" width="0" style="3" hidden="1" customWidth="1"/>
    <col min="4621" max="4864" width="9.08984375" style="3"/>
    <col min="4865" max="4865" width="66.26953125" style="3" customWidth="1"/>
    <col min="4866" max="4866" width="5.7265625" style="3" customWidth="1"/>
    <col min="4867" max="4867" width="7.54296875" style="3" customWidth="1"/>
    <col min="4868" max="4868" width="8.81640625" style="3" customWidth="1"/>
    <col min="4869" max="4869" width="9.08984375" style="3"/>
    <col min="4870" max="4870" width="8.54296875" style="3" customWidth="1"/>
    <col min="4871" max="4871" width="12.54296875" style="3" customWidth="1"/>
    <col min="4872" max="4872" width="11.54296875" style="3" customWidth="1"/>
    <col min="4873" max="4876" width="0" style="3" hidden="1" customWidth="1"/>
    <col min="4877" max="5120" width="9.08984375" style="3"/>
    <col min="5121" max="5121" width="66.26953125" style="3" customWidth="1"/>
    <col min="5122" max="5122" width="5.7265625" style="3" customWidth="1"/>
    <col min="5123" max="5123" width="7.54296875" style="3" customWidth="1"/>
    <col min="5124" max="5124" width="8.81640625" style="3" customWidth="1"/>
    <col min="5125" max="5125" width="9.08984375" style="3"/>
    <col min="5126" max="5126" width="8.54296875" style="3" customWidth="1"/>
    <col min="5127" max="5127" width="12.54296875" style="3" customWidth="1"/>
    <col min="5128" max="5128" width="11.54296875" style="3" customWidth="1"/>
    <col min="5129" max="5132" width="0" style="3" hidden="1" customWidth="1"/>
    <col min="5133" max="5376" width="9.08984375" style="3"/>
    <col min="5377" max="5377" width="66.26953125" style="3" customWidth="1"/>
    <col min="5378" max="5378" width="5.7265625" style="3" customWidth="1"/>
    <col min="5379" max="5379" width="7.54296875" style="3" customWidth="1"/>
    <col min="5380" max="5380" width="8.81640625" style="3" customWidth="1"/>
    <col min="5381" max="5381" width="9.08984375" style="3"/>
    <col min="5382" max="5382" width="8.54296875" style="3" customWidth="1"/>
    <col min="5383" max="5383" width="12.54296875" style="3" customWidth="1"/>
    <col min="5384" max="5384" width="11.54296875" style="3" customWidth="1"/>
    <col min="5385" max="5388" width="0" style="3" hidden="1" customWidth="1"/>
    <col min="5389" max="5632" width="9.08984375" style="3"/>
    <col min="5633" max="5633" width="66.26953125" style="3" customWidth="1"/>
    <col min="5634" max="5634" width="5.7265625" style="3" customWidth="1"/>
    <col min="5635" max="5635" width="7.54296875" style="3" customWidth="1"/>
    <col min="5636" max="5636" width="8.81640625" style="3" customWidth="1"/>
    <col min="5637" max="5637" width="9.08984375" style="3"/>
    <col min="5638" max="5638" width="8.54296875" style="3" customWidth="1"/>
    <col min="5639" max="5639" width="12.54296875" style="3" customWidth="1"/>
    <col min="5640" max="5640" width="11.54296875" style="3" customWidth="1"/>
    <col min="5641" max="5644" width="0" style="3" hidden="1" customWidth="1"/>
    <col min="5645" max="5888" width="9.08984375" style="3"/>
    <col min="5889" max="5889" width="66.26953125" style="3" customWidth="1"/>
    <col min="5890" max="5890" width="5.7265625" style="3" customWidth="1"/>
    <col min="5891" max="5891" width="7.54296875" style="3" customWidth="1"/>
    <col min="5892" max="5892" width="8.81640625" style="3" customWidth="1"/>
    <col min="5893" max="5893" width="9.08984375" style="3"/>
    <col min="5894" max="5894" width="8.54296875" style="3" customWidth="1"/>
    <col min="5895" max="5895" width="12.54296875" style="3" customWidth="1"/>
    <col min="5896" max="5896" width="11.54296875" style="3" customWidth="1"/>
    <col min="5897" max="5900" width="0" style="3" hidden="1" customWidth="1"/>
    <col min="5901" max="6144" width="9.08984375" style="3"/>
    <col min="6145" max="6145" width="66.26953125" style="3" customWidth="1"/>
    <col min="6146" max="6146" width="5.7265625" style="3" customWidth="1"/>
    <col min="6147" max="6147" width="7.54296875" style="3" customWidth="1"/>
    <col min="6148" max="6148" width="8.81640625" style="3" customWidth="1"/>
    <col min="6149" max="6149" width="9.08984375" style="3"/>
    <col min="6150" max="6150" width="8.54296875" style="3" customWidth="1"/>
    <col min="6151" max="6151" width="12.54296875" style="3" customWidth="1"/>
    <col min="6152" max="6152" width="11.54296875" style="3" customWidth="1"/>
    <col min="6153" max="6156" width="0" style="3" hidden="1" customWidth="1"/>
    <col min="6157" max="6400" width="9.08984375" style="3"/>
    <col min="6401" max="6401" width="66.26953125" style="3" customWidth="1"/>
    <col min="6402" max="6402" width="5.7265625" style="3" customWidth="1"/>
    <col min="6403" max="6403" width="7.54296875" style="3" customWidth="1"/>
    <col min="6404" max="6404" width="8.81640625" style="3" customWidth="1"/>
    <col min="6405" max="6405" width="9.08984375" style="3"/>
    <col min="6406" max="6406" width="8.54296875" style="3" customWidth="1"/>
    <col min="6407" max="6407" width="12.54296875" style="3" customWidth="1"/>
    <col min="6408" max="6408" width="11.54296875" style="3" customWidth="1"/>
    <col min="6409" max="6412" width="0" style="3" hidden="1" customWidth="1"/>
    <col min="6413" max="6656" width="9.08984375" style="3"/>
    <col min="6657" max="6657" width="66.26953125" style="3" customWidth="1"/>
    <col min="6658" max="6658" width="5.7265625" style="3" customWidth="1"/>
    <col min="6659" max="6659" width="7.54296875" style="3" customWidth="1"/>
    <col min="6660" max="6660" width="8.81640625" style="3" customWidth="1"/>
    <col min="6661" max="6661" width="9.08984375" style="3"/>
    <col min="6662" max="6662" width="8.54296875" style="3" customWidth="1"/>
    <col min="6663" max="6663" width="12.54296875" style="3" customWidth="1"/>
    <col min="6664" max="6664" width="11.54296875" style="3" customWidth="1"/>
    <col min="6665" max="6668" width="0" style="3" hidden="1" customWidth="1"/>
    <col min="6669" max="6912" width="9.08984375" style="3"/>
    <col min="6913" max="6913" width="66.26953125" style="3" customWidth="1"/>
    <col min="6914" max="6914" width="5.7265625" style="3" customWidth="1"/>
    <col min="6915" max="6915" width="7.54296875" style="3" customWidth="1"/>
    <col min="6916" max="6916" width="8.81640625" style="3" customWidth="1"/>
    <col min="6917" max="6917" width="9.08984375" style="3"/>
    <col min="6918" max="6918" width="8.54296875" style="3" customWidth="1"/>
    <col min="6919" max="6919" width="12.54296875" style="3" customWidth="1"/>
    <col min="6920" max="6920" width="11.54296875" style="3" customWidth="1"/>
    <col min="6921" max="6924" width="0" style="3" hidden="1" customWidth="1"/>
    <col min="6925" max="7168" width="9.08984375" style="3"/>
    <col min="7169" max="7169" width="66.26953125" style="3" customWidth="1"/>
    <col min="7170" max="7170" width="5.7265625" style="3" customWidth="1"/>
    <col min="7171" max="7171" width="7.54296875" style="3" customWidth="1"/>
    <col min="7172" max="7172" width="8.81640625" style="3" customWidth="1"/>
    <col min="7173" max="7173" width="9.08984375" style="3"/>
    <col min="7174" max="7174" width="8.54296875" style="3" customWidth="1"/>
    <col min="7175" max="7175" width="12.54296875" style="3" customWidth="1"/>
    <col min="7176" max="7176" width="11.54296875" style="3" customWidth="1"/>
    <col min="7177" max="7180" width="0" style="3" hidden="1" customWidth="1"/>
    <col min="7181" max="7424" width="9.08984375" style="3"/>
    <col min="7425" max="7425" width="66.26953125" style="3" customWidth="1"/>
    <col min="7426" max="7426" width="5.7265625" style="3" customWidth="1"/>
    <col min="7427" max="7427" width="7.54296875" style="3" customWidth="1"/>
    <col min="7428" max="7428" width="8.81640625" style="3" customWidth="1"/>
    <col min="7429" max="7429" width="9.08984375" style="3"/>
    <col min="7430" max="7430" width="8.54296875" style="3" customWidth="1"/>
    <col min="7431" max="7431" width="12.54296875" style="3" customWidth="1"/>
    <col min="7432" max="7432" width="11.54296875" style="3" customWidth="1"/>
    <col min="7433" max="7436" width="0" style="3" hidden="1" customWidth="1"/>
    <col min="7437" max="7680" width="9.08984375" style="3"/>
    <col min="7681" max="7681" width="66.26953125" style="3" customWidth="1"/>
    <col min="7682" max="7682" width="5.7265625" style="3" customWidth="1"/>
    <col min="7683" max="7683" width="7.54296875" style="3" customWidth="1"/>
    <col min="7684" max="7684" width="8.81640625" style="3" customWidth="1"/>
    <col min="7685" max="7685" width="9.08984375" style="3"/>
    <col min="7686" max="7686" width="8.54296875" style="3" customWidth="1"/>
    <col min="7687" max="7687" width="12.54296875" style="3" customWidth="1"/>
    <col min="7688" max="7688" width="11.54296875" style="3" customWidth="1"/>
    <col min="7689" max="7692" width="0" style="3" hidden="1" customWidth="1"/>
    <col min="7693" max="7936" width="9.08984375" style="3"/>
    <col min="7937" max="7937" width="66.26953125" style="3" customWidth="1"/>
    <col min="7938" max="7938" width="5.7265625" style="3" customWidth="1"/>
    <col min="7939" max="7939" width="7.54296875" style="3" customWidth="1"/>
    <col min="7940" max="7940" width="8.81640625" style="3" customWidth="1"/>
    <col min="7941" max="7941" width="9.08984375" style="3"/>
    <col min="7942" max="7942" width="8.54296875" style="3" customWidth="1"/>
    <col min="7943" max="7943" width="12.54296875" style="3" customWidth="1"/>
    <col min="7944" max="7944" width="11.54296875" style="3" customWidth="1"/>
    <col min="7945" max="7948" width="0" style="3" hidden="1" customWidth="1"/>
    <col min="7949" max="8192" width="9.08984375" style="3"/>
    <col min="8193" max="8193" width="66.26953125" style="3" customWidth="1"/>
    <col min="8194" max="8194" width="5.7265625" style="3" customWidth="1"/>
    <col min="8195" max="8195" width="7.54296875" style="3" customWidth="1"/>
    <col min="8196" max="8196" width="8.81640625" style="3" customWidth="1"/>
    <col min="8197" max="8197" width="9.08984375" style="3"/>
    <col min="8198" max="8198" width="8.54296875" style="3" customWidth="1"/>
    <col min="8199" max="8199" width="12.54296875" style="3" customWidth="1"/>
    <col min="8200" max="8200" width="11.54296875" style="3" customWidth="1"/>
    <col min="8201" max="8204" width="0" style="3" hidden="1" customWidth="1"/>
    <col min="8205" max="8448" width="9.08984375" style="3"/>
    <col min="8449" max="8449" width="66.26953125" style="3" customWidth="1"/>
    <col min="8450" max="8450" width="5.7265625" style="3" customWidth="1"/>
    <col min="8451" max="8451" width="7.54296875" style="3" customWidth="1"/>
    <col min="8452" max="8452" width="8.81640625" style="3" customWidth="1"/>
    <col min="8453" max="8453" width="9.08984375" style="3"/>
    <col min="8454" max="8454" width="8.54296875" style="3" customWidth="1"/>
    <col min="8455" max="8455" width="12.54296875" style="3" customWidth="1"/>
    <col min="8456" max="8456" width="11.54296875" style="3" customWidth="1"/>
    <col min="8457" max="8460" width="0" style="3" hidden="1" customWidth="1"/>
    <col min="8461" max="8704" width="9.08984375" style="3"/>
    <col min="8705" max="8705" width="66.26953125" style="3" customWidth="1"/>
    <col min="8706" max="8706" width="5.7265625" style="3" customWidth="1"/>
    <col min="8707" max="8707" width="7.54296875" style="3" customWidth="1"/>
    <col min="8708" max="8708" width="8.81640625" style="3" customWidth="1"/>
    <col min="8709" max="8709" width="9.08984375" style="3"/>
    <col min="8710" max="8710" width="8.54296875" style="3" customWidth="1"/>
    <col min="8711" max="8711" width="12.54296875" style="3" customWidth="1"/>
    <col min="8712" max="8712" width="11.54296875" style="3" customWidth="1"/>
    <col min="8713" max="8716" width="0" style="3" hidden="1" customWidth="1"/>
    <col min="8717" max="8960" width="9.08984375" style="3"/>
    <col min="8961" max="8961" width="66.26953125" style="3" customWidth="1"/>
    <col min="8962" max="8962" width="5.7265625" style="3" customWidth="1"/>
    <col min="8963" max="8963" width="7.54296875" style="3" customWidth="1"/>
    <col min="8964" max="8964" width="8.81640625" style="3" customWidth="1"/>
    <col min="8965" max="8965" width="9.08984375" style="3"/>
    <col min="8966" max="8966" width="8.54296875" style="3" customWidth="1"/>
    <col min="8967" max="8967" width="12.54296875" style="3" customWidth="1"/>
    <col min="8968" max="8968" width="11.54296875" style="3" customWidth="1"/>
    <col min="8969" max="8972" width="0" style="3" hidden="1" customWidth="1"/>
    <col min="8973" max="9216" width="9.08984375" style="3"/>
    <col min="9217" max="9217" width="66.26953125" style="3" customWidth="1"/>
    <col min="9218" max="9218" width="5.7265625" style="3" customWidth="1"/>
    <col min="9219" max="9219" width="7.54296875" style="3" customWidth="1"/>
    <col min="9220" max="9220" width="8.81640625" style="3" customWidth="1"/>
    <col min="9221" max="9221" width="9.08984375" style="3"/>
    <col min="9222" max="9222" width="8.54296875" style="3" customWidth="1"/>
    <col min="9223" max="9223" width="12.54296875" style="3" customWidth="1"/>
    <col min="9224" max="9224" width="11.54296875" style="3" customWidth="1"/>
    <col min="9225" max="9228" width="0" style="3" hidden="1" customWidth="1"/>
    <col min="9229" max="9472" width="9.08984375" style="3"/>
    <col min="9473" max="9473" width="66.26953125" style="3" customWidth="1"/>
    <col min="9474" max="9474" width="5.7265625" style="3" customWidth="1"/>
    <col min="9475" max="9475" width="7.54296875" style="3" customWidth="1"/>
    <col min="9476" max="9476" width="8.81640625" style="3" customWidth="1"/>
    <col min="9477" max="9477" width="9.08984375" style="3"/>
    <col min="9478" max="9478" width="8.54296875" style="3" customWidth="1"/>
    <col min="9479" max="9479" width="12.54296875" style="3" customWidth="1"/>
    <col min="9480" max="9480" width="11.54296875" style="3" customWidth="1"/>
    <col min="9481" max="9484" width="0" style="3" hidden="1" customWidth="1"/>
    <col min="9485" max="9728" width="9.08984375" style="3"/>
    <col min="9729" max="9729" width="66.26953125" style="3" customWidth="1"/>
    <col min="9730" max="9730" width="5.7265625" style="3" customWidth="1"/>
    <col min="9731" max="9731" width="7.54296875" style="3" customWidth="1"/>
    <col min="9732" max="9732" width="8.81640625" style="3" customWidth="1"/>
    <col min="9733" max="9733" width="9.08984375" style="3"/>
    <col min="9734" max="9734" width="8.54296875" style="3" customWidth="1"/>
    <col min="9735" max="9735" width="12.54296875" style="3" customWidth="1"/>
    <col min="9736" max="9736" width="11.54296875" style="3" customWidth="1"/>
    <col min="9737" max="9740" width="0" style="3" hidden="1" customWidth="1"/>
    <col min="9741" max="9984" width="9.08984375" style="3"/>
    <col min="9985" max="9985" width="66.26953125" style="3" customWidth="1"/>
    <col min="9986" max="9986" width="5.7265625" style="3" customWidth="1"/>
    <col min="9987" max="9987" width="7.54296875" style="3" customWidth="1"/>
    <col min="9988" max="9988" width="8.81640625" style="3" customWidth="1"/>
    <col min="9989" max="9989" width="9.08984375" style="3"/>
    <col min="9990" max="9990" width="8.54296875" style="3" customWidth="1"/>
    <col min="9991" max="9991" width="12.54296875" style="3" customWidth="1"/>
    <col min="9992" max="9992" width="11.54296875" style="3" customWidth="1"/>
    <col min="9993" max="9996" width="0" style="3" hidden="1" customWidth="1"/>
    <col min="9997" max="10240" width="9.08984375" style="3"/>
    <col min="10241" max="10241" width="66.26953125" style="3" customWidth="1"/>
    <col min="10242" max="10242" width="5.7265625" style="3" customWidth="1"/>
    <col min="10243" max="10243" width="7.54296875" style="3" customWidth="1"/>
    <col min="10244" max="10244" width="8.81640625" style="3" customWidth="1"/>
    <col min="10245" max="10245" width="9.08984375" style="3"/>
    <col min="10246" max="10246" width="8.54296875" style="3" customWidth="1"/>
    <col min="10247" max="10247" width="12.54296875" style="3" customWidth="1"/>
    <col min="10248" max="10248" width="11.54296875" style="3" customWidth="1"/>
    <col min="10249" max="10252" width="0" style="3" hidden="1" customWidth="1"/>
    <col min="10253" max="10496" width="9.08984375" style="3"/>
    <col min="10497" max="10497" width="66.26953125" style="3" customWidth="1"/>
    <col min="10498" max="10498" width="5.7265625" style="3" customWidth="1"/>
    <col min="10499" max="10499" width="7.54296875" style="3" customWidth="1"/>
    <col min="10500" max="10500" width="8.81640625" style="3" customWidth="1"/>
    <col min="10501" max="10501" width="9.08984375" style="3"/>
    <col min="10502" max="10502" width="8.54296875" style="3" customWidth="1"/>
    <col min="10503" max="10503" width="12.54296875" style="3" customWidth="1"/>
    <col min="10504" max="10504" width="11.54296875" style="3" customWidth="1"/>
    <col min="10505" max="10508" width="0" style="3" hidden="1" customWidth="1"/>
    <col min="10509" max="10752" width="9.08984375" style="3"/>
    <col min="10753" max="10753" width="66.26953125" style="3" customWidth="1"/>
    <col min="10754" max="10754" width="5.7265625" style="3" customWidth="1"/>
    <col min="10755" max="10755" width="7.54296875" style="3" customWidth="1"/>
    <col min="10756" max="10756" width="8.81640625" style="3" customWidth="1"/>
    <col min="10757" max="10757" width="9.08984375" style="3"/>
    <col min="10758" max="10758" width="8.54296875" style="3" customWidth="1"/>
    <col min="10759" max="10759" width="12.54296875" style="3" customWidth="1"/>
    <col min="10760" max="10760" width="11.54296875" style="3" customWidth="1"/>
    <col min="10761" max="10764" width="0" style="3" hidden="1" customWidth="1"/>
    <col min="10765" max="11008" width="9.08984375" style="3"/>
    <col min="11009" max="11009" width="66.26953125" style="3" customWidth="1"/>
    <col min="11010" max="11010" width="5.7265625" style="3" customWidth="1"/>
    <col min="11011" max="11011" width="7.54296875" style="3" customWidth="1"/>
    <col min="11012" max="11012" width="8.81640625" style="3" customWidth="1"/>
    <col min="11013" max="11013" width="9.08984375" style="3"/>
    <col min="11014" max="11014" width="8.54296875" style="3" customWidth="1"/>
    <col min="11015" max="11015" width="12.54296875" style="3" customWidth="1"/>
    <col min="11016" max="11016" width="11.54296875" style="3" customWidth="1"/>
    <col min="11017" max="11020" width="0" style="3" hidden="1" customWidth="1"/>
    <col min="11021" max="11264" width="9.08984375" style="3"/>
    <col min="11265" max="11265" width="66.26953125" style="3" customWidth="1"/>
    <col min="11266" max="11266" width="5.7265625" style="3" customWidth="1"/>
    <col min="11267" max="11267" width="7.54296875" style="3" customWidth="1"/>
    <col min="11268" max="11268" width="8.81640625" style="3" customWidth="1"/>
    <col min="11269" max="11269" width="9.08984375" style="3"/>
    <col min="11270" max="11270" width="8.54296875" style="3" customWidth="1"/>
    <col min="11271" max="11271" width="12.54296875" style="3" customWidth="1"/>
    <col min="11272" max="11272" width="11.54296875" style="3" customWidth="1"/>
    <col min="11273" max="11276" width="0" style="3" hidden="1" customWidth="1"/>
    <col min="11277" max="11520" width="9.08984375" style="3"/>
    <col min="11521" max="11521" width="66.26953125" style="3" customWidth="1"/>
    <col min="11522" max="11522" width="5.7265625" style="3" customWidth="1"/>
    <col min="11523" max="11523" width="7.54296875" style="3" customWidth="1"/>
    <col min="11524" max="11524" width="8.81640625" style="3" customWidth="1"/>
    <col min="11525" max="11525" width="9.08984375" style="3"/>
    <col min="11526" max="11526" width="8.54296875" style="3" customWidth="1"/>
    <col min="11527" max="11527" width="12.54296875" style="3" customWidth="1"/>
    <col min="11528" max="11528" width="11.54296875" style="3" customWidth="1"/>
    <col min="11529" max="11532" width="0" style="3" hidden="1" customWidth="1"/>
    <col min="11533" max="11776" width="9.08984375" style="3"/>
    <col min="11777" max="11777" width="66.26953125" style="3" customWidth="1"/>
    <col min="11778" max="11778" width="5.7265625" style="3" customWidth="1"/>
    <col min="11779" max="11779" width="7.54296875" style="3" customWidth="1"/>
    <col min="11780" max="11780" width="8.81640625" style="3" customWidth="1"/>
    <col min="11781" max="11781" width="9.08984375" style="3"/>
    <col min="11782" max="11782" width="8.54296875" style="3" customWidth="1"/>
    <col min="11783" max="11783" width="12.54296875" style="3" customWidth="1"/>
    <col min="11784" max="11784" width="11.54296875" style="3" customWidth="1"/>
    <col min="11785" max="11788" width="0" style="3" hidden="1" customWidth="1"/>
    <col min="11789" max="12032" width="9.08984375" style="3"/>
    <col min="12033" max="12033" width="66.26953125" style="3" customWidth="1"/>
    <col min="12034" max="12034" width="5.7265625" style="3" customWidth="1"/>
    <col min="12035" max="12035" width="7.54296875" style="3" customWidth="1"/>
    <col min="12036" max="12036" width="8.81640625" style="3" customWidth="1"/>
    <col min="12037" max="12037" width="9.08984375" style="3"/>
    <col min="12038" max="12038" width="8.54296875" style="3" customWidth="1"/>
    <col min="12039" max="12039" width="12.54296875" style="3" customWidth="1"/>
    <col min="12040" max="12040" width="11.54296875" style="3" customWidth="1"/>
    <col min="12041" max="12044" width="0" style="3" hidden="1" customWidth="1"/>
    <col min="12045" max="12288" width="9.08984375" style="3"/>
    <col min="12289" max="12289" width="66.26953125" style="3" customWidth="1"/>
    <col min="12290" max="12290" width="5.7265625" style="3" customWidth="1"/>
    <col min="12291" max="12291" width="7.54296875" style="3" customWidth="1"/>
    <col min="12292" max="12292" width="8.81640625" style="3" customWidth="1"/>
    <col min="12293" max="12293" width="9.08984375" style="3"/>
    <col min="12294" max="12294" width="8.54296875" style="3" customWidth="1"/>
    <col min="12295" max="12295" width="12.54296875" style="3" customWidth="1"/>
    <col min="12296" max="12296" width="11.54296875" style="3" customWidth="1"/>
    <col min="12297" max="12300" width="0" style="3" hidden="1" customWidth="1"/>
    <col min="12301" max="12544" width="9.08984375" style="3"/>
    <col min="12545" max="12545" width="66.26953125" style="3" customWidth="1"/>
    <col min="12546" max="12546" width="5.7265625" style="3" customWidth="1"/>
    <col min="12547" max="12547" width="7.54296875" style="3" customWidth="1"/>
    <col min="12548" max="12548" width="8.81640625" style="3" customWidth="1"/>
    <col min="12549" max="12549" width="9.08984375" style="3"/>
    <col min="12550" max="12550" width="8.54296875" style="3" customWidth="1"/>
    <col min="12551" max="12551" width="12.54296875" style="3" customWidth="1"/>
    <col min="12552" max="12552" width="11.54296875" style="3" customWidth="1"/>
    <col min="12553" max="12556" width="0" style="3" hidden="1" customWidth="1"/>
    <col min="12557" max="12800" width="9.08984375" style="3"/>
    <col min="12801" max="12801" width="66.26953125" style="3" customWidth="1"/>
    <col min="12802" max="12802" width="5.7265625" style="3" customWidth="1"/>
    <col min="12803" max="12803" width="7.54296875" style="3" customWidth="1"/>
    <col min="12804" max="12804" width="8.81640625" style="3" customWidth="1"/>
    <col min="12805" max="12805" width="9.08984375" style="3"/>
    <col min="12806" max="12806" width="8.54296875" style="3" customWidth="1"/>
    <col min="12807" max="12807" width="12.54296875" style="3" customWidth="1"/>
    <col min="12808" max="12808" width="11.54296875" style="3" customWidth="1"/>
    <col min="12809" max="12812" width="0" style="3" hidden="1" customWidth="1"/>
    <col min="12813" max="13056" width="9.08984375" style="3"/>
    <col min="13057" max="13057" width="66.26953125" style="3" customWidth="1"/>
    <col min="13058" max="13058" width="5.7265625" style="3" customWidth="1"/>
    <col min="13059" max="13059" width="7.54296875" style="3" customWidth="1"/>
    <col min="13060" max="13060" width="8.81640625" style="3" customWidth="1"/>
    <col min="13061" max="13061" width="9.08984375" style="3"/>
    <col min="13062" max="13062" width="8.54296875" style="3" customWidth="1"/>
    <col min="13063" max="13063" width="12.54296875" style="3" customWidth="1"/>
    <col min="13064" max="13064" width="11.54296875" style="3" customWidth="1"/>
    <col min="13065" max="13068" width="0" style="3" hidden="1" customWidth="1"/>
    <col min="13069" max="13312" width="9.08984375" style="3"/>
    <col min="13313" max="13313" width="66.26953125" style="3" customWidth="1"/>
    <col min="13314" max="13314" width="5.7265625" style="3" customWidth="1"/>
    <col min="13315" max="13315" width="7.54296875" style="3" customWidth="1"/>
    <col min="13316" max="13316" width="8.81640625" style="3" customWidth="1"/>
    <col min="13317" max="13317" width="9.08984375" style="3"/>
    <col min="13318" max="13318" width="8.54296875" style="3" customWidth="1"/>
    <col min="13319" max="13319" width="12.54296875" style="3" customWidth="1"/>
    <col min="13320" max="13320" width="11.54296875" style="3" customWidth="1"/>
    <col min="13321" max="13324" width="0" style="3" hidden="1" customWidth="1"/>
    <col min="13325" max="13568" width="9.08984375" style="3"/>
    <col min="13569" max="13569" width="66.26953125" style="3" customWidth="1"/>
    <col min="13570" max="13570" width="5.7265625" style="3" customWidth="1"/>
    <col min="13571" max="13571" width="7.54296875" style="3" customWidth="1"/>
    <col min="13572" max="13572" width="8.81640625" style="3" customWidth="1"/>
    <col min="13573" max="13573" width="9.08984375" style="3"/>
    <col min="13574" max="13574" width="8.54296875" style="3" customWidth="1"/>
    <col min="13575" max="13575" width="12.54296875" style="3" customWidth="1"/>
    <col min="13576" max="13576" width="11.54296875" style="3" customWidth="1"/>
    <col min="13577" max="13580" width="0" style="3" hidden="1" customWidth="1"/>
    <col min="13581" max="13824" width="9.08984375" style="3"/>
    <col min="13825" max="13825" width="66.26953125" style="3" customWidth="1"/>
    <col min="13826" max="13826" width="5.7265625" style="3" customWidth="1"/>
    <col min="13827" max="13827" width="7.54296875" style="3" customWidth="1"/>
    <col min="13828" max="13828" width="8.81640625" style="3" customWidth="1"/>
    <col min="13829" max="13829" width="9.08984375" style="3"/>
    <col min="13830" max="13830" width="8.54296875" style="3" customWidth="1"/>
    <col min="13831" max="13831" width="12.54296875" style="3" customWidth="1"/>
    <col min="13832" max="13832" width="11.54296875" style="3" customWidth="1"/>
    <col min="13833" max="13836" width="0" style="3" hidden="1" customWidth="1"/>
    <col min="13837" max="14080" width="9.08984375" style="3"/>
    <col min="14081" max="14081" width="66.26953125" style="3" customWidth="1"/>
    <col min="14082" max="14082" width="5.7265625" style="3" customWidth="1"/>
    <col min="14083" max="14083" width="7.54296875" style="3" customWidth="1"/>
    <col min="14084" max="14084" width="8.81640625" style="3" customWidth="1"/>
    <col min="14085" max="14085" width="9.08984375" style="3"/>
    <col min="14086" max="14086" width="8.54296875" style="3" customWidth="1"/>
    <col min="14087" max="14087" width="12.54296875" style="3" customWidth="1"/>
    <col min="14088" max="14088" width="11.54296875" style="3" customWidth="1"/>
    <col min="14089" max="14092" width="0" style="3" hidden="1" customWidth="1"/>
    <col min="14093" max="14336" width="9.08984375" style="3"/>
    <col min="14337" max="14337" width="66.26953125" style="3" customWidth="1"/>
    <col min="14338" max="14338" width="5.7265625" style="3" customWidth="1"/>
    <col min="14339" max="14339" width="7.54296875" style="3" customWidth="1"/>
    <col min="14340" max="14340" width="8.81640625" style="3" customWidth="1"/>
    <col min="14341" max="14341" width="9.08984375" style="3"/>
    <col min="14342" max="14342" width="8.54296875" style="3" customWidth="1"/>
    <col min="14343" max="14343" width="12.54296875" style="3" customWidth="1"/>
    <col min="14344" max="14344" width="11.54296875" style="3" customWidth="1"/>
    <col min="14345" max="14348" width="0" style="3" hidden="1" customWidth="1"/>
    <col min="14349" max="14592" width="9.08984375" style="3"/>
    <col min="14593" max="14593" width="66.26953125" style="3" customWidth="1"/>
    <col min="14594" max="14594" width="5.7265625" style="3" customWidth="1"/>
    <col min="14595" max="14595" width="7.54296875" style="3" customWidth="1"/>
    <col min="14596" max="14596" width="8.81640625" style="3" customWidth="1"/>
    <col min="14597" max="14597" width="9.08984375" style="3"/>
    <col min="14598" max="14598" width="8.54296875" style="3" customWidth="1"/>
    <col min="14599" max="14599" width="12.54296875" style="3" customWidth="1"/>
    <col min="14600" max="14600" width="11.54296875" style="3" customWidth="1"/>
    <col min="14601" max="14604" width="0" style="3" hidden="1" customWidth="1"/>
    <col min="14605" max="14848" width="9.08984375" style="3"/>
    <col min="14849" max="14849" width="66.26953125" style="3" customWidth="1"/>
    <col min="14850" max="14850" width="5.7265625" style="3" customWidth="1"/>
    <col min="14851" max="14851" width="7.54296875" style="3" customWidth="1"/>
    <col min="14852" max="14852" width="8.81640625" style="3" customWidth="1"/>
    <col min="14853" max="14853" width="9.08984375" style="3"/>
    <col min="14854" max="14854" width="8.54296875" style="3" customWidth="1"/>
    <col min="14855" max="14855" width="12.54296875" style="3" customWidth="1"/>
    <col min="14856" max="14856" width="11.54296875" style="3" customWidth="1"/>
    <col min="14857" max="14860" width="0" style="3" hidden="1" customWidth="1"/>
    <col min="14861" max="15104" width="9.08984375" style="3"/>
    <col min="15105" max="15105" width="66.26953125" style="3" customWidth="1"/>
    <col min="15106" max="15106" width="5.7265625" style="3" customWidth="1"/>
    <col min="15107" max="15107" width="7.54296875" style="3" customWidth="1"/>
    <col min="15108" max="15108" width="8.81640625" style="3" customWidth="1"/>
    <col min="15109" max="15109" width="9.08984375" style="3"/>
    <col min="15110" max="15110" width="8.54296875" style="3" customWidth="1"/>
    <col min="15111" max="15111" width="12.54296875" style="3" customWidth="1"/>
    <col min="15112" max="15112" width="11.54296875" style="3" customWidth="1"/>
    <col min="15113" max="15116" width="0" style="3" hidden="1" customWidth="1"/>
    <col min="15117" max="15360" width="9.08984375" style="3"/>
    <col min="15361" max="15361" width="66.26953125" style="3" customWidth="1"/>
    <col min="15362" max="15362" width="5.7265625" style="3" customWidth="1"/>
    <col min="15363" max="15363" width="7.54296875" style="3" customWidth="1"/>
    <col min="15364" max="15364" width="8.81640625" style="3" customWidth="1"/>
    <col min="15365" max="15365" width="9.08984375" style="3"/>
    <col min="15366" max="15366" width="8.54296875" style="3" customWidth="1"/>
    <col min="15367" max="15367" width="12.54296875" style="3" customWidth="1"/>
    <col min="15368" max="15368" width="11.54296875" style="3" customWidth="1"/>
    <col min="15369" max="15372" width="0" style="3" hidden="1" customWidth="1"/>
    <col min="15373" max="15616" width="9.08984375" style="3"/>
    <col min="15617" max="15617" width="66.26953125" style="3" customWidth="1"/>
    <col min="15618" max="15618" width="5.7265625" style="3" customWidth="1"/>
    <col min="15619" max="15619" width="7.54296875" style="3" customWidth="1"/>
    <col min="15620" max="15620" width="8.81640625" style="3" customWidth="1"/>
    <col min="15621" max="15621" width="9.08984375" style="3"/>
    <col min="15622" max="15622" width="8.54296875" style="3" customWidth="1"/>
    <col min="15623" max="15623" width="12.54296875" style="3" customWidth="1"/>
    <col min="15624" max="15624" width="11.54296875" style="3" customWidth="1"/>
    <col min="15625" max="15628" width="0" style="3" hidden="1" customWidth="1"/>
    <col min="15629" max="15872" width="9.08984375" style="3"/>
    <col min="15873" max="15873" width="66.26953125" style="3" customWidth="1"/>
    <col min="15874" max="15874" width="5.7265625" style="3" customWidth="1"/>
    <col min="15875" max="15875" width="7.54296875" style="3" customWidth="1"/>
    <col min="15876" max="15876" width="8.81640625" style="3" customWidth="1"/>
    <col min="15877" max="15877" width="9.08984375" style="3"/>
    <col min="15878" max="15878" width="8.54296875" style="3" customWidth="1"/>
    <col min="15879" max="15879" width="12.54296875" style="3" customWidth="1"/>
    <col min="15880" max="15880" width="11.54296875" style="3" customWidth="1"/>
    <col min="15881" max="15884" width="0" style="3" hidden="1" customWidth="1"/>
    <col min="15885" max="16128" width="9.08984375" style="3"/>
    <col min="16129" max="16129" width="66.26953125" style="3" customWidth="1"/>
    <col min="16130" max="16130" width="5.7265625" style="3" customWidth="1"/>
    <col min="16131" max="16131" width="7.54296875" style="3" customWidth="1"/>
    <col min="16132" max="16132" width="8.81640625" style="3" customWidth="1"/>
    <col min="16133" max="16133" width="9.08984375" style="3"/>
    <col min="16134" max="16134" width="8.54296875" style="3" customWidth="1"/>
    <col min="16135" max="16135" width="12.54296875" style="3" customWidth="1"/>
    <col min="16136" max="16136" width="11.54296875" style="3" customWidth="1"/>
    <col min="16137" max="16140" width="0" style="3" hidden="1" customWidth="1"/>
    <col min="16141" max="16384" width="9.08984375" style="3"/>
  </cols>
  <sheetData>
    <row r="1" spans="1:15" ht="12" customHeight="1" x14ac:dyDescent="0.35">
      <c r="A1" s="1" t="s">
        <v>0</v>
      </c>
    </row>
    <row r="2" spans="1:15" ht="14.25" customHeight="1" x14ac:dyDescent="0.35">
      <c r="A2" s="3" t="s">
        <v>1</v>
      </c>
    </row>
    <row r="3" spans="1:15" x14ac:dyDescent="0.35">
      <c r="A3" s="19"/>
      <c r="B3" s="20"/>
      <c r="C3" s="19"/>
      <c r="D3" s="19"/>
      <c r="E3" s="21"/>
      <c r="F3" s="21"/>
      <c r="G3" s="21"/>
      <c r="H3" s="22"/>
      <c r="I3" s="150"/>
      <c r="J3" s="150"/>
      <c r="K3" s="150"/>
      <c r="L3" s="150"/>
      <c r="M3" s="23"/>
      <c r="N3" s="24"/>
      <c r="O3" s="24"/>
    </row>
    <row r="4" spans="1:15" ht="15" customHeight="1" x14ac:dyDescent="0.35">
      <c r="A4" s="151" t="s">
        <v>128</v>
      </c>
      <c r="B4" s="151"/>
      <c r="C4" s="151"/>
      <c r="D4" s="151"/>
      <c r="E4" s="151"/>
      <c r="F4" s="151"/>
      <c r="G4" s="151"/>
      <c r="H4" s="151"/>
      <c r="I4" s="141" t="s">
        <v>7</v>
      </c>
      <c r="J4" s="142"/>
      <c r="K4" s="143"/>
      <c r="L4" s="135" t="s">
        <v>8</v>
      </c>
      <c r="M4" s="25"/>
    </row>
    <row r="5" spans="1:15" ht="30" customHeight="1" x14ac:dyDescent="0.35">
      <c r="A5" s="135" t="s">
        <v>3</v>
      </c>
      <c r="B5" s="144" t="s">
        <v>4</v>
      </c>
      <c r="C5" s="135" t="s">
        <v>5</v>
      </c>
      <c r="D5" s="146" t="s">
        <v>6</v>
      </c>
      <c r="E5" s="132" t="s">
        <v>7</v>
      </c>
      <c r="F5" s="133"/>
      <c r="G5" s="134"/>
      <c r="H5" s="135" t="s">
        <v>8</v>
      </c>
      <c r="I5" s="4" t="s">
        <v>10</v>
      </c>
      <c r="J5" s="4" t="s">
        <v>11</v>
      </c>
      <c r="K5" s="4" t="s">
        <v>13</v>
      </c>
      <c r="L5" s="136"/>
      <c r="M5" s="137" t="s">
        <v>9</v>
      </c>
    </row>
    <row r="6" spans="1:15" ht="29" x14ac:dyDescent="0.35">
      <c r="A6" s="136"/>
      <c r="B6" s="145"/>
      <c r="C6" s="136"/>
      <c r="D6" s="147"/>
      <c r="E6" s="4" t="s">
        <v>10</v>
      </c>
      <c r="F6" s="4" t="s">
        <v>11</v>
      </c>
      <c r="G6" s="4" t="s">
        <v>12</v>
      </c>
      <c r="H6" s="136"/>
      <c r="I6" s="26">
        <v>3.484</v>
      </c>
      <c r="J6" s="26">
        <v>4.9749999999999996</v>
      </c>
      <c r="K6" s="26">
        <v>11.519</v>
      </c>
      <c r="L6" s="11">
        <f>(I6*4)+(J6*9)+(K6*4)</f>
        <v>104.78700000000001</v>
      </c>
      <c r="M6" s="137"/>
    </row>
    <row r="7" spans="1:15" ht="29" x14ac:dyDescent="0.35">
      <c r="A7" s="27" t="str">
        <f>IF(B7&gt;0,VLOOKUP(B7,[1]TK_Suvestine!A:B,2,FALSE),"")</f>
        <v>Pupelių sriuba (ankštinis)(augalinis)(tausojantis)</v>
      </c>
      <c r="B7" s="6" t="s">
        <v>16</v>
      </c>
      <c r="C7" s="28">
        <f>IF(D7&gt;0,D7,"")</f>
        <v>150</v>
      </c>
      <c r="D7" s="29">
        <v>150</v>
      </c>
      <c r="E7" s="30">
        <f>IF(B7&gt;0,VLOOKUP(B7,[1]TK_Suvestine!A:F,3,FALSE)/1000*D7,"")</f>
        <v>3.7349999999999999</v>
      </c>
      <c r="F7" s="30">
        <f>IF(B7&gt;0,VLOOKUP(B7,[1]TK_Suvestine!A:F,4,FALSE)/1000*D7,"")</f>
        <v>3.2745000000000002</v>
      </c>
      <c r="G7" s="30">
        <f>IF(B7&gt;0,VLOOKUP(B7,[1]TK_Suvestine!A:F,5,FALSE)/1000*D7,"")</f>
        <v>13.798499999999999</v>
      </c>
      <c r="H7" s="30">
        <f>IF(B7&gt;0,VLOOKUP(B7,[1]TK_Suvestine!A:F,6,FALSE)/1000*D7,"")</f>
        <v>89.715000000000018</v>
      </c>
      <c r="I7" s="26">
        <v>2.6</v>
      </c>
      <c r="J7" s="26">
        <v>30</v>
      </c>
      <c r="K7" s="26">
        <v>2.7</v>
      </c>
      <c r="L7" s="11">
        <f>(I7*4)+(J7*9)+(K7*4)</f>
        <v>291.2</v>
      </c>
      <c r="M7" s="12">
        <f>IF(B7&gt;0,VLOOKUP(B7,[1]TK_Suvestine!A:G,7,FALSE)/1000*D7,"")</f>
        <v>0.10219734000000001</v>
      </c>
    </row>
    <row r="8" spans="1:15" x14ac:dyDescent="0.35">
      <c r="A8" s="27" t="str">
        <f>IF(B8&gt;0,VLOOKUP(B8,[1]TK_Suvestine!A:B,2,FALSE),"")</f>
        <v>Duona</v>
      </c>
      <c r="B8" s="6" t="s">
        <v>17</v>
      </c>
      <c r="C8" s="28">
        <f>IF(D8&gt;0,D8,"")</f>
        <v>25</v>
      </c>
      <c r="D8" s="29">
        <v>25</v>
      </c>
      <c r="E8" s="30">
        <f>IF(B8&gt;0,VLOOKUP(B8,[1]TK_Suvestine!A:F,3,FALSE)/1000*D8,"")</f>
        <v>1.9750000000000001</v>
      </c>
      <c r="F8" s="30">
        <f>IF(B8&gt;0,VLOOKUP(B8,[1]TK_Suvestine!A:F,4,FALSE)/1000*D8,"")</f>
        <v>0.4</v>
      </c>
      <c r="G8" s="30">
        <f>IF(B8&gt;0,VLOOKUP(B8,[1]TK_Suvestine!A:F,5,FALSE)/1000*D8,"")</f>
        <v>11.074999999999999</v>
      </c>
      <c r="H8" s="30">
        <f>IF(B8&gt;0,VLOOKUP(B8,[1]TK_Suvestine!A:F,6,FALSE)/1000*D8,"")</f>
        <v>54.25</v>
      </c>
      <c r="I8" s="26"/>
      <c r="J8" s="26"/>
      <c r="K8" s="26"/>
      <c r="L8" s="11"/>
      <c r="M8" s="12"/>
    </row>
    <row r="9" spans="1:15" x14ac:dyDescent="0.35">
      <c r="A9" s="31" t="s">
        <v>116</v>
      </c>
      <c r="B9" s="32" t="s">
        <v>18</v>
      </c>
      <c r="C9" s="28">
        <f>IF(D9&gt;0,D9,"")</f>
        <v>120</v>
      </c>
      <c r="D9" s="29">
        <v>120</v>
      </c>
      <c r="E9" s="30">
        <f>IF(B9&gt;0,VLOOKUP(B9,[1]TK_Suvestine!A:F,3,FALSE)/1000*D9,"")</f>
        <v>4.5396000000000001</v>
      </c>
      <c r="F9" s="30">
        <f>IF(B9&gt;0,VLOOKUP(B9,[1]TK_Suvestine!A:F,4,FALSE)/1000*D9,"")</f>
        <v>3.7188000000000003</v>
      </c>
      <c r="G9" s="30">
        <f>IF(B9&gt;0,VLOOKUP(B9,[1]TK_Suvestine!A:F,5,FALSE)/1000*D9,"")</f>
        <v>31.839600000000001</v>
      </c>
      <c r="H9" s="30">
        <f>IF(B9&gt;0,VLOOKUP(B9,[1]TK_Suvestine!A:F,6,FALSE)/1000*D9,"")</f>
        <v>182.60400000000001</v>
      </c>
      <c r="I9" s="10">
        <v>0.7</v>
      </c>
      <c r="J9" s="10">
        <v>0</v>
      </c>
      <c r="K9" s="10">
        <v>2.8</v>
      </c>
      <c r="L9" s="11">
        <f>(I9*4)+(J9*9)+(K9*4)</f>
        <v>14</v>
      </c>
      <c r="M9" s="12">
        <f>IF(B9&gt;0,VLOOKUP(B9,[1]TK_Suvestine!A:G,7,FALSE)/1000*D9,"")</f>
        <v>0.15570000000000003</v>
      </c>
    </row>
    <row r="10" spans="1:15" x14ac:dyDescent="0.35">
      <c r="A10" s="31" t="s">
        <v>127</v>
      </c>
      <c r="B10" s="32" t="s">
        <v>19</v>
      </c>
      <c r="C10" s="28">
        <f>IF(D10&gt;0,D10,"")</f>
        <v>60</v>
      </c>
      <c r="D10" s="29">
        <v>60</v>
      </c>
      <c r="E10" s="30">
        <f>IF(B10&gt;0,VLOOKUP(B10,[1]TK_Suvestine!A:F,3,FALSE)/1000*D10,"")</f>
        <v>10.0935588</v>
      </c>
      <c r="F10" s="30">
        <f>IF(B10&gt;0,VLOOKUP(B10,[1]TK_Suvestine!A:F,4,FALSE)/1000*D10,"")</f>
        <v>7.3003680000000006</v>
      </c>
      <c r="G10" s="30">
        <f>IF(B10&gt;0,VLOOKUP(B10,[1]TK_Suvestine!A:F,5,FALSE)/1000*D10,"")</f>
        <v>3.0314112</v>
      </c>
      <c r="H10" s="30">
        <f>IF(B10&gt;0,VLOOKUP(B10,[1]TK_Suvestine!A:F,6,FALSE)/1000*D10,"")</f>
        <v>116.84268000000002</v>
      </c>
      <c r="I10" s="10"/>
      <c r="J10" s="10"/>
      <c r="K10" s="10"/>
      <c r="L10" s="11"/>
      <c r="M10" s="12"/>
    </row>
    <row r="11" spans="1:15" x14ac:dyDescent="0.35">
      <c r="A11" s="175" t="s">
        <v>137</v>
      </c>
      <c r="B11" s="32" t="s">
        <v>99</v>
      </c>
      <c r="C11" s="181">
        <v>70</v>
      </c>
      <c r="D11" s="182">
        <v>100</v>
      </c>
      <c r="E11" s="183">
        <f>IF(B11&gt;0,VLOOKUP(B11,[4]TK_Suvestine!A:F,3,FALSE)/1000*D11,"")</f>
        <v>24.897000000000006</v>
      </c>
      <c r="F11" s="183">
        <f>IF(B11&gt;0,VLOOKUP(B11,[4]TK_Suvestine!A:F,4,FALSE)/1000*D11,"")</f>
        <v>4.7639999999999993</v>
      </c>
      <c r="G11" s="183">
        <f>IF(B11&gt;0,VLOOKUP(B11,[4]TK_Suvestine!A:F,5,FALSE)/1000*D11,"")</f>
        <v>12.305</v>
      </c>
      <c r="H11" s="183">
        <f>IF(B11&gt;0,VLOOKUP(B11,[4]TK_Suvestine!A:F,6,FALSE)/1000*D11,"")</f>
        <v>190.37</v>
      </c>
      <c r="I11" s="10"/>
      <c r="J11" s="10"/>
      <c r="K11" s="10"/>
      <c r="L11" s="11"/>
      <c r="M11" s="12"/>
    </row>
    <row r="12" spans="1:15" x14ac:dyDescent="0.35">
      <c r="A12" s="31" t="s">
        <v>136</v>
      </c>
      <c r="B12" s="32"/>
      <c r="C12" s="28"/>
      <c r="D12" s="29"/>
      <c r="E12" s="30"/>
      <c r="F12" s="30"/>
      <c r="G12" s="30"/>
      <c r="H12" s="30"/>
      <c r="I12" s="10"/>
      <c r="J12" s="10"/>
      <c r="K12" s="10"/>
      <c r="L12" s="11"/>
      <c r="M12" s="12"/>
    </row>
    <row r="13" spans="1:15" x14ac:dyDescent="0.35">
      <c r="A13" s="27" t="str">
        <f>IF(B13&gt;0,VLOOKUP(B13,[1]TK_Suvestine!A:B,2,FALSE),"")</f>
        <v>Rauginti ar marinuoti, ar švieži agurkai</v>
      </c>
      <c r="B13" s="32" t="s">
        <v>21</v>
      </c>
      <c r="C13" s="28">
        <f t="shared" ref="C13:C14" si="0">IF(D13&gt;0,D13,"")</f>
        <v>30</v>
      </c>
      <c r="D13" s="33">
        <v>30</v>
      </c>
      <c r="E13" s="34">
        <f>IF(B13&gt;0,VLOOKUP(B13,[1]TK_Suvestine!A:F,3,FALSE)/1000*D13,"")</f>
        <v>0.15</v>
      </c>
      <c r="F13" s="34">
        <f>IF(B13&gt;0,VLOOKUP(B13,[1]TK_Suvestine!A:F,4,FALSE)/1000*D13,"")</f>
        <v>0.03</v>
      </c>
      <c r="G13" s="34">
        <f>IF(B13&gt;0,VLOOKUP(B13,[1]TK_Suvestine!A:F,5,FALSE)/1000*D13,"")</f>
        <v>1.05</v>
      </c>
      <c r="H13" s="34">
        <f>IF(B13&gt;0,VLOOKUP(B13,[1]TK_Suvestine!A:F,6,FALSE)/1000*D13,"")</f>
        <v>4.9800000000000004</v>
      </c>
      <c r="I13" s="10"/>
      <c r="J13" s="10"/>
      <c r="K13" s="10"/>
      <c r="L13" s="11"/>
      <c r="M13" s="12"/>
    </row>
    <row r="14" spans="1:15" x14ac:dyDescent="0.35">
      <c r="A14" s="27" t="str">
        <f>IF(B14&gt;0,VLOOKUP(B14,[1]TK_Suvestine!A:B,2,FALSE),"")</f>
        <v>Pomidorai</v>
      </c>
      <c r="B14" s="32" t="s">
        <v>22</v>
      </c>
      <c r="C14" s="28">
        <f t="shared" si="0"/>
        <v>30</v>
      </c>
      <c r="D14" s="33">
        <v>30</v>
      </c>
      <c r="E14" s="34">
        <f>IF(B14&gt;0,VLOOKUP(B14,[1]TK_Suvestine!A:F,3,FALSE)/1000*D14,"")</f>
        <v>0.3</v>
      </c>
      <c r="F14" s="34">
        <f>IF(B14&gt;0,VLOOKUP(B14,[1]TK_Suvestine!A:F,4,FALSE)/1000*D14,"")</f>
        <v>0.06</v>
      </c>
      <c r="G14" s="34">
        <f>IF(B14&gt;0,VLOOKUP(B14,[1]TK_Suvestine!A:F,5,FALSE)/1000*D14,"")</f>
        <v>1.2299999999999998</v>
      </c>
      <c r="H14" s="34">
        <f>IF(B14&gt;0,VLOOKUP(B14,[1]TK_Suvestine!A:F,6,FALSE)/1000*D14,"")</f>
        <v>5.1000000000000005</v>
      </c>
      <c r="I14" s="10"/>
      <c r="J14" s="10"/>
      <c r="K14" s="10"/>
      <c r="L14" s="11"/>
      <c r="M14" s="12"/>
    </row>
    <row r="15" spans="1:15" x14ac:dyDescent="0.35">
      <c r="A15" s="27" t="str">
        <f>IF(B15&gt;0,VLOOKUP(B15,[1]TK_Suvestine!A:B,2,FALSE),"")</f>
        <v>Vaisiai</v>
      </c>
      <c r="B15" s="32" t="s">
        <v>23</v>
      </c>
      <c r="C15" s="28">
        <v>80</v>
      </c>
      <c r="D15" s="29">
        <v>100</v>
      </c>
      <c r="E15" s="34">
        <f>IF(B15&gt;0,VLOOKUP(B15,[1]TK_Suvestine!A:F,3,FALSE)/1000*D15,"")</f>
        <v>0.4</v>
      </c>
      <c r="F15" s="34">
        <f>IF(B15&gt;0,VLOOKUP(B15,[1]TK_Suvestine!A:F,4,FALSE)/1000*D15,"")</f>
        <v>0.4</v>
      </c>
      <c r="G15" s="34">
        <f>IF(B15&gt;0,VLOOKUP(B15,[1]TK_Suvestine!A:F,5,FALSE)/1000*D15,"")</f>
        <v>13</v>
      </c>
      <c r="H15" s="34">
        <f>IF(B15&gt;0,VLOOKUP(B15,[1]TK_Suvestine!A:F,6,FALSE)/1000*D15,"")</f>
        <v>53</v>
      </c>
      <c r="I15" s="10">
        <v>0</v>
      </c>
      <c r="J15" s="10">
        <v>0</v>
      </c>
      <c r="K15" s="10">
        <v>0</v>
      </c>
      <c r="L15" s="11">
        <f>(I15*4)+(J15*9)+(K15*4)</f>
        <v>0</v>
      </c>
      <c r="M15" s="12">
        <f>IF(B15&gt;0,VLOOKUP(B15,[1]TK_Suvestine!A:G,7,FALSE)/1000*D15,"")</f>
        <v>0.15</v>
      </c>
    </row>
    <row r="16" spans="1:15" hidden="1" x14ac:dyDescent="0.35">
      <c r="A16" s="29"/>
      <c r="B16" s="32"/>
      <c r="C16" s="28"/>
      <c r="D16" s="29"/>
      <c r="E16" s="30"/>
      <c r="F16" s="30"/>
      <c r="G16" s="30"/>
      <c r="H16" s="30"/>
      <c r="I16" s="10"/>
      <c r="J16" s="10"/>
      <c r="K16" s="10"/>
      <c r="L16" s="11"/>
      <c r="M16" s="12"/>
    </row>
    <row r="17" spans="1:16" hidden="1" x14ac:dyDescent="0.35">
      <c r="A17" s="35" t="str">
        <f>IF(B17&gt;0,VLOOKUP(B17,[1]TK_Suvestine!A:B,2,FALSE),"")</f>
        <v/>
      </c>
      <c r="B17" s="36"/>
      <c r="C17" s="28" t="str">
        <f>IF(D17&gt;0,D17,"")</f>
        <v/>
      </c>
      <c r="D17" s="8"/>
      <c r="E17" s="30" t="str">
        <f>IF(B17&gt;0,VLOOKUP(B17,[1]TK_Suvestine!A:F,3,FALSE)/1000*D17,"")</f>
        <v/>
      </c>
      <c r="F17" s="30" t="str">
        <f>IF(B17&gt;0,VLOOKUP(B17,[1]TK_Suvestine!A:F,4,FALSE)/1000*D17,"")</f>
        <v/>
      </c>
      <c r="G17" s="30" t="str">
        <f>IF(B17&gt;0,VLOOKUP(B17,[1]TK_Suvestine!A:F,5,FALSE)/1000*D17,"")</f>
        <v/>
      </c>
      <c r="H17" s="30" t="str">
        <f>IF(B17&gt;0,VLOOKUP(B17,[1]TK_Suvestine!A:F,6,FALSE)/1000*D17,"")</f>
        <v/>
      </c>
      <c r="I17" s="9">
        <f>SUM(I6:I15)</f>
        <v>6.7839999999999998</v>
      </c>
      <c r="J17" s="8">
        <f>SUM(J6:J15)</f>
        <v>34.975000000000001</v>
      </c>
      <c r="K17" s="8">
        <f>SUM(K6:K15)</f>
        <v>17.019000000000002</v>
      </c>
      <c r="L17" s="11">
        <f>SUM(L6:L15)</f>
        <v>409.98699999999997</v>
      </c>
      <c r="M17" s="12" t="str">
        <f>IF(B17&gt;0,VLOOKUP(B17,[1]TK_Suvestine!A:G,7,FALSE)/1000*D17,"")</f>
        <v/>
      </c>
      <c r="N17" s="13"/>
      <c r="O17" s="13"/>
      <c r="P17" s="13"/>
    </row>
    <row r="18" spans="1:16" ht="15" hidden="1" customHeight="1" x14ac:dyDescent="0.35">
      <c r="I18" s="138" t="s">
        <v>2</v>
      </c>
      <c r="J18" s="138"/>
      <c r="K18" s="138"/>
      <c r="L18" s="138"/>
      <c r="M18" s="25"/>
    </row>
    <row r="19" spans="1:16" ht="15" hidden="1" customHeight="1" x14ac:dyDescent="0.35">
      <c r="A19" s="139" t="s">
        <v>24</v>
      </c>
      <c r="B19" s="139"/>
      <c r="C19" s="139"/>
      <c r="D19" s="139"/>
      <c r="E19" s="139"/>
      <c r="F19" s="139"/>
      <c r="G19" s="139"/>
      <c r="H19" s="140"/>
      <c r="I19" s="141" t="s">
        <v>7</v>
      </c>
      <c r="J19" s="142"/>
      <c r="K19" s="143"/>
      <c r="L19" s="135" t="s">
        <v>8</v>
      </c>
      <c r="M19" s="25"/>
    </row>
    <row r="20" spans="1:16" ht="30" hidden="1" customHeight="1" x14ac:dyDescent="0.35">
      <c r="A20" s="135" t="s">
        <v>3</v>
      </c>
      <c r="B20" s="144" t="s">
        <v>4</v>
      </c>
      <c r="C20" s="135" t="s">
        <v>5</v>
      </c>
      <c r="D20" s="146" t="s">
        <v>6</v>
      </c>
      <c r="E20" s="132" t="s">
        <v>7</v>
      </c>
      <c r="F20" s="133"/>
      <c r="G20" s="134"/>
      <c r="H20" s="135" t="s">
        <v>8</v>
      </c>
      <c r="I20" s="4" t="s">
        <v>10</v>
      </c>
      <c r="J20" s="4" t="s">
        <v>11</v>
      </c>
      <c r="K20" s="4" t="s">
        <v>13</v>
      </c>
      <c r="L20" s="136"/>
      <c r="M20" s="148" t="s">
        <v>9</v>
      </c>
    </row>
    <row r="21" spans="1:16" ht="30" hidden="1" customHeight="1" x14ac:dyDescent="0.35">
      <c r="A21" s="136"/>
      <c r="B21" s="145"/>
      <c r="C21" s="136"/>
      <c r="D21" s="147"/>
      <c r="E21" s="4" t="s">
        <v>10</v>
      </c>
      <c r="F21" s="4" t="s">
        <v>11</v>
      </c>
      <c r="G21" s="4" t="s">
        <v>12</v>
      </c>
      <c r="H21" s="136"/>
      <c r="I21" s="10">
        <v>5.4349999999999996</v>
      </c>
      <c r="J21" s="10">
        <v>2.69</v>
      </c>
      <c r="K21" s="10">
        <v>33.28</v>
      </c>
      <c r="L21" s="11">
        <f t="shared" ref="L21:L24" si="1">(I21*4)+(J21*9)+(K21*4)</f>
        <v>179.07</v>
      </c>
      <c r="M21" s="149"/>
    </row>
    <row r="22" spans="1:16" hidden="1" x14ac:dyDescent="0.35">
      <c r="A22" s="29" t="str">
        <f>IF(B22&gt;0,VLOOKUP(B22,[1]TK_Suvestine!A:B,2,FALSE),"")</f>
        <v xml:space="preserve">Duona su sviestu ir pomidoru </v>
      </c>
      <c r="B22" s="38" t="s">
        <v>25</v>
      </c>
      <c r="C22" s="28" t="s">
        <v>26</v>
      </c>
      <c r="D22" s="8"/>
      <c r="E22" s="9">
        <f>IF(B22&gt;0,VLOOKUP(B22,[1]TK_Suvestine!A:F,3,FALSE)/1000*D22,"")</f>
        <v>0</v>
      </c>
      <c r="F22" s="9">
        <f>IF(B22&gt;0,VLOOKUP(B22,[1]TK_Suvestine!A:F,4,FALSE)/1000*D22,"")</f>
        <v>0</v>
      </c>
      <c r="G22" s="9">
        <f>IF(B22&gt;0,VLOOKUP(B22,[1]TK_Suvestine!A:F,5,FALSE)/1000*D22,"")</f>
        <v>0</v>
      </c>
      <c r="H22" s="9">
        <f>IF(B22&gt;0,VLOOKUP(B22,[1]TK_Suvestine!A:F,6,FALSE)/1000*D22,"")</f>
        <v>0</v>
      </c>
      <c r="I22" s="8">
        <v>2.4</v>
      </c>
      <c r="J22" s="8">
        <v>30</v>
      </c>
      <c r="K22" s="8">
        <v>3.1</v>
      </c>
      <c r="L22" s="11">
        <f t="shared" si="1"/>
        <v>292</v>
      </c>
      <c r="M22" s="12">
        <f>IF(B22&gt;0,VLOOKUP(B22,[1]TK_Suvestine!A:G,7,FALSE)/1000*D22,"")</f>
        <v>0</v>
      </c>
    </row>
    <row r="23" spans="1:16" hidden="1" x14ac:dyDescent="0.35">
      <c r="A23" s="27" t="s">
        <v>27</v>
      </c>
      <c r="B23" s="39" t="s">
        <v>28</v>
      </c>
      <c r="C23" s="28" t="str">
        <f>IF(D23&gt;0,D23,"")</f>
        <v/>
      </c>
      <c r="D23" s="5"/>
      <c r="E23" s="9">
        <f>IF(B23&gt;0,VLOOKUP(B23,[1]TK_Suvestine!A:F,3,FALSE)/1000*D23,"")</f>
        <v>0</v>
      </c>
      <c r="F23" s="9">
        <f>IF(B23&gt;0,VLOOKUP(B23,[1]TK_Suvestine!A:F,4,FALSE)/1000*D23,"")</f>
        <v>0</v>
      </c>
      <c r="G23" s="9">
        <f>IF(B23&gt;0,VLOOKUP(B23,[1]TK_Suvestine!A:F,5,FALSE)/1000*D23,"")</f>
        <v>0</v>
      </c>
      <c r="H23" s="9">
        <f>IF(B23&gt;0,VLOOKUP(B23,[1]TK_Suvestine!A:F,6,FALSE)/1000*D23,"")</f>
        <v>0</v>
      </c>
      <c r="I23" s="10">
        <v>0</v>
      </c>
      <c r="J23" s="10">
        <v>0</v>
      </c>
      <c r="K23" s="10">
        <v>0</v>
      </c>
      <c r="L23" s="11">
        <f t="shared" si="1"/>
        <v>0</v>
      </c>
      <c r="M23" s="12">
        <f>IF(B23&gt;0,VLOOKUP(B23,[1]TK_Suvestine!A:G,7,FALSE)/1000*D23,"")</f>
        <v>0</v>
      </c>
    </row>
    <row r="24" spans="1:16" hidden="1" x14ac:dyDescent="0.35">
      <c r="A24" s="40" t="str">
        <f>IF(B24&gt;0,VLOOKUP(B24,[1]TK_Suvestine!A:B,2,FALSE),"")</f>
        <v/>
      </c>
      <c r="B24" s="41"/>
      <c r="C24" s="28" t="str">
        <f>IF(D24&gt;0,D24,"")</f>
        <v/>
      </c>
      <c r="D24" s="5"/>
      <c r="E24" s="9" t="str">
        <f>IF(B24&gt;0,VLOOKUP(B24,[1]TK_Suvestine!A:F,3,FALSE)/1000*D24,"")</f>
        <v/>
      </c>
      <c r="F24" s="9" t="str">
        <f>IF(B24&gt;0,VLOOKUP(B24,[1]TK_Suvestine!A:F,4,FALSE)/1000*D24,"")</f>
        <v/>
      </c>
      <c r="G24" s="9" t="str">
        <f>IF(B24&gt;0,VLOOKUP(B24,[1]TK_Suvestine!A:F,5,FALSE)/1000*D24,"")</f>
        <v/>
      </c>
      <c r="H24" s="9" t="str">
        <f>IF(B24&gt;0,VLOOKUP(B24,[1]TK_Suvestine!A:F,6,FALSE)/1000*D24,"")</f>
        <v/>
      </c>
      <c r="I24" s="10">
        <v>0</v>
      </c>
      <c r="J24" s="10">
        <v>0</v>
      </c>
      <c r="K24" s="10">
        <v>0</v>
      </c>
      <c r="L24" s="8">
        <f t="shared" si="1"/>
        <v>0</v>
      </c>
      <c r="M24" s="12" t="str">
        <f>IF(B24&gt;0,VLOOKUP(B24,[1]TK_Suvestine!A:G,7,FALSE)/1000*D24,"")</f>
        <v/>
      </c>
    </row>
    <row r="25" spans="1:16" hidden="1" x14ac:dyDescent="0.35">
      <c r="A25" s="29" t="str">
        <f>IF(B25&gt;0,VLOOKUP(B25,[1]TK_Suvestine!A:B,2,FALSE),"")</f>
        <v/>
      </c>
      <c r="B25" s="39"/>
      <c r="C25" s="28" t="str">
        <f>IF(D25&gt;0,D25,"")</f>
        <v/>
      </c>
      <c r="D25" s="5"/>
      <c r="E25" s="9" t="str">
        <f>IF(B25&gt;0,VLOOKUP(B25,[1]TK_Suvestine!A:F,3,FALSE)/1000*D25,"")</f>
        <v/>
      </c>
      <c r="F25" s="9" t="str">
        <f>IF(B25&gt;0,VLOOKUP(B25,[1]TK_Suvestine!A:F,4,FALSE)/1000*D25,"")</f>
        <v/>
      </c>
      <c r="G25" s="9" t="str">
        <f>IF(B25&gt;0,VLOOKUP(B25,[1]TK_Suvestine!A:F,5,FALSE)/1000*D25,"")</f>
        <v/>
      </c>
      <c r="H25" s="9" t="str">
        <f>IF(B25&gt;0,VLOOKUP(B25,[1]TK_Suvestine!A:F,6,FALSE)/1000*D25,"")</f>
        <v/>
      </c>
      <c r="I25" s="8">
        <f>SUM(I21:I24)</f>
        <v>7.8349999999999991</v>
      </c>
      <c r="J25" s="8">
        <f>SUM(J21:J24)</f>
        <v>32.69</v>
      </c>
      <c r="K25" s="8">
        <f>SUM(K21:K24)</f>
        <v>36.380000000000003</v>
      </c>
      <c r="L25" s="8">
        <f>SUM(L21:L24)</f>
        <v>471.07</v>
      </c>
      <c r="M25" s="12" t="str">
        <f>IF(B25&gt;0,VLOOKUP(B25,[1]TK_Suvestine!A:G,7,FALSE)/1000*D25,"")</f>
        <v/>
      </c>
    </row>
    <row r="26" spans="1:16" ht="15" hidden="1" customHeight="1" x14ac:dyDescent="0.35">
      <c r="A26" s="129" t="s">
        <v>15</v>
      </c>
      <c r="B26" s="130"/>
      <c r="C26" s="131"/>
      <c r="D26" s="42"/>
      <c r="E26" s="43">
        <f>SUM(E22:E25)</f>
        <v>0</v>
      </c>
      <c r="F26" s="43">
        <f>SUM(F22:F25)</f>
        <v>0</v>
      </c>
      <c r="G26" s="43">
        <f>SUM(G22:G25)</f>
        <v>0</v>
      </c>
      <c r="H26" s="43">
        <f>SUM(H22:H25)</f>
        <v>0</v>
      </c>
      <c r="M26" s="16">
        <f>SUM(M22:M25)</f>
        <v>0</v>
      </c>
    </row>
    <row r="27" spans="1:16" x14ac:dyDescent="0.35">
      <c r="A27" s="13"/>
      <c r="B27" s="48"/>
      <c r="C27" s="13"/>
      <c r="D27" s="13"/>
      <c r="E27" s="13"/>
      <c r="F27" s="13"/>
      <c r="G27" s="13"/>
      <c r="H27" s="13"/>
    </row>
    <row r="29" spans="1:16" x14ac:dyDescent="0.35">
      <c r="E29" s="49"/>
    </row>
  </sheetData>
  <mergeCells count="23">
    <mergeCell ref="I3:L3"/>
    <mergeCell ref="A4:H4"/>
    <mergeCell ref="I4:K4"/>
    <mergeCell ref="L4:L5"/>
    <mergeCell ref="A5:A6"/>
    <mergeCell ref="B5:B6"/>
    <mergeCell ref="C5:C6"/>
    <mergeCell ref="D5:D6"/>
    <mergeCell ref="A26:C26"/>
    <mergeCell ref="E5:G5"/>
    <mergeCell ref="H5:H6"/>
    <mergeCell ref="M5:M6"/>
    <mergeCell ref="I18:L18"/>
    <mergeCell ref="A19:H19"/>
    <mergeCell ref="I19:K19"/>
    <mergeCell ref="L19:L20"/>
    <mergeCell ref="A20:A21"/>
    <mergeCell ref="B20:B21"/>
    <mergeCell ref="C20:C21"/>
    <mergeCell ref="D20:D21"/>
    <mergeCell ref="E20:G20"/>
    <mergeCell ref="H20:H21"/>
    <mergeCell ref="M20:M21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  <headerFooter>
    <oddFooter>&amp;C1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C000"/>
    <pageSetUpPr fitToPage="1"/>
  </sheetPr>
  <dimension ref="A1:P34"/>
  <sheetViews>
    <sheetView showWhiteSpace="0" topLeftCell="A6" zoomScaleNormal="100" workbookViewId="0">
      <selection activeCell="A16" sqref="A16:H16"/>
    </sheetView>
  </sheetViews>
  <sheetFormatPr defaultRowHeight="14.5" x14ac:dyDescent="0.35"/>
  <cols>
    <col min="1" max="1" width="38.7265625" style="37" customWidth="1"/>
    <col min="2" max="2" width="5.7265625" style="2" customWidth="1"/>
    <col min="3" max="3" width="7.54296875" style="3" customWidth="1"/>
    <col min="4" max="4" width="8.81640625" style="3" hidden="1" customWidth="1"/>
    <col min="5" max="5" width="9.08984375" style="3" customWidth="1"/>
    <col min="6" max="6" width="8.54296875" style="3" customWidth="1"/>
    <col min="7" max="7" width="12" style="3" customWidth="1"/>
    <col min="8" max="8" width="9.08984375" style="3" customWidth="1"/>
    <col min="9" max="9" width="10.36328125" style="3" hidden="1" customWidth="1"/>
    <col min="10" max="10" width="10.54296875" style="3" hidden="1" customWidth="1"/>
    <col min="11" max="11" width="10" style="3" hidden="1" customWidth="1"/>
    <col min="12" max="12" width="9.54296875" style="3" hidden="1" customWidth="1"/>
    <col min="13" max="13" width="11.81640625" style="44" hidden="1" customWidth="1"/>
    <col min="14" max="256" width="9.08984375" style="3"/>
    <col min="257" max="257" width="66.26953125" style="3" customWidth="1"/>
    <col min="258" max="258" width="5.7265625" style="3" customWidth="1"/>
    <col min="259" max="259" width="7.54296875" style="3" customWidth="1"/>
    <col min="260" max="260" width="8.81640625" style="3" customWidth="1"/>
    <col min="261" max="261" width="9.08984375" style="3"/>
    <col min="262" max="262" width="8.54296875" style="3" customWidth="1"/>
    <col min="263" max="263" width="12.54296875" style="3" customWidth="1"/>
    <col min="264" max="264" width="11.54296875" style="3" customWidth="1"/>
    <col min="265" max="268" width="0" style="3" hidden="1" customWidth="1"/>
    <col min="269" max="512" width="9.08984375" style="3"/>
    <col min="513" max="513" width="66.26953125" style="3" customWidth="1"/>
    <col min="514" max="514" width="5.7265625" style="3" customWidth="1"/>
    <col min="515" max="515" width="7.54296875" style="3" customWidth="1"/>
    <col min="516" max="516" width="8.81640625" style="3" customWidth="1"/>
    <col min="517" max="517" width="9.08984375" style="3"/>
    <col min="518" max="518" width="8.54296875" style="3" customWidth="1"/>
    <col min="519" max="519" width="12.54296875" style="3" customWidth="1"/>
    <col min="520" max="520" width="11.54296875" style="3" customWidth="1"/>
    <col min="521" max="524" width="0" style="3" hidden="1" customWidth="1"/>
    <col min="525" max="768" width="9.08984375" style="3"/>
    <col min="769" max="769" width="66.26953125" style="3" customWidth="1"/>
    <col min="770" max="770" width="5.7265625" style="3" customWidth="1"/>
    <col min="771" max="771" width="7.54296875" style="3" customWidth="1"/>
    <col min="772" max="772" width="8.81640625" style="3" customWidth="1"/>
    <col min="773" max="773" width="9.08984375" style="3"/>
    <col min="774" max="774" width="8.54296875" style="3" customWidth="1"/>
    <col min="775" max="775" width="12.54296875" style="3" customWidth="1"/>
    <col min="776" max="776" width="11.54296875" style="3" customWidth="1"/>
    <col min="777" max="780" width="0" style="3" hidden="1" customWidth="1"/>
    <col min="781" max="1024" width="9.08984375" style="3"/>
    <col min="1025" max="1025" width="66.26953125" style="3" customWidth="1"/>
    <col min="1026" max="1026" width="5.7265625" style="3" customWidth="1"/>
    <col min="1027" max="1027" width="7.54296875" style="3" customWidth="1"/>
    <col min="1028" max="1028" width="8.81640625" style="3" customWidth="1"/>
    <col min="1029" max="1029" width="9.08984375" style="3"/>
    <col min="1030" max="1030" width="8.54296875" style="3" customWidth="1"/>
    <col min="1031" max="1031" width="12.54296875" style="3" customWidth="1"/>
    <col min="1032" max="1032" width="11.54296875" style="3" customWidth="1"/>
    <col min="1033" max="1036" width="0" style="3" hidden="1" customWidth="1"/>
    <col min="1037" max="1280" width="9.08984375" style="3"/>
    <col min="1281" max="1281" width="66.26953125" style="3" customWidth="1"/>
    <col min="1282" max="1282" width="5.7265625" style="3" customWidth="1"/>
    <col min="1283" max="1283" width="7.54296875" style="3" customWidth="1"/>
    <col min="1284" max="1284" width="8.81640625" style="3" customWidth="1"/>
    <col min="1285" max="1285" width="9.08984375" style="3"/>
    <col min="1286" max="1286" width="8.54296875" style="3" customWidth="1"/>
    <col min="1287" max="1287" width="12.54296875" style="3" customWidth="1"/>
    <col min="1288" max="1288" width="11.54296875" style="3" customWidth="1"/>
    <col min="1289" max="1292" width="0" style="3" hidden="1" customWidth="1"/>
    <col min="1293" max="1536" width="9.08984375" style="3"/>
    <col min="1537" max="1537" width="66.26953125" style="3" customWidth="1"/>
    <col min="1538" max="1538" width="5.7265625" style="3" customWidth="1"/>
    <col min="1539" max="1539" width="7.54296875" style="3" customWidth="1"/>
    <col min="1540" max="1540" width="8.81640625" style="3" customWidth="1"/>
    <col min="1541" max="1541" width="9.08984375" style="3"/>
    <col min="1542" max="1542" width="8.54296875" style="3" customWidth="1"/>
    <col min="1543" max="1543" width="12.54296875" style="3" customWidth="1"/>
    <col min="1544" max="1544" width="11.54296875" style="3" customWidth="1"/>
    <col min="1545" max="1548" width="0" style="3" hidden="1" customWidth="1"/>
    <col min="1549" max="1792" width="9.08984375" style="3"/>
    <col min="1793" max="1793" width="66.26953125" style="3" customWidth="1"/>
    <col min="1794" max="1794" width="5.7265625" style="3" customWidth="1"/>
    <col min="1795" max="1795" width="7.54296875" style="3" customWidth="1"/>
    <col min="1796" max="1796" width="8.81640625" style="3" customWidth="1"/>
    <col min="1797" max="1797" width="9.08984375" style="3"/>
    <col min="1798" max="1798" width="8.54296875" style="3" customWidth="1"/>
    <col min="1799" max="1799" width="12.54296875" style="3" customWidth="1"/>
    <col min="1800" max="1800" width="11.54296875" style="3" customWidth="1"/>
    <col min="1801" max="1804" width="0" style="3" hidden="1" customWidth="1"/>
    <col min="1805" max="2048" width="9.08984375" style="3"/>
    <col min="2049" max="2049" width="66.26953125" style="3" customWidth="1"/>
    <col min="2050" max="2050" width="5.7265625" style="3" customWidth="1"/>
    <col min="2051" max="2051" width="7.54296875" style="3" customWidth="1"/>
    <col min="2052" max="2052" width="8.81640625" style="3" customWidth="1"/>
    <col min="2053" max="2053" width="9.08984375" style="3"/>
    <col min="2054" max="2054" width="8.54296875" style="3" customWidth="1"/>
    <col min="2055" max="2055" width="12.54296875" style="3" customWidth="1"/>
    <col min="2056" max="2056" width="11.54296875" style="3" customWidth="1"/>
    <col min="2057" max="2060" width="0" style="3" hidden="1" customWidth="1"/>
    <col min="2061" max="2304" width="9.08984375" style="3"/>
    <col min="2305" max="2305" width="66.26953125" style="3" customWidth="1"/>
    <col min="2306" max="2306" width="5.7265625" style="3" customWidth="1"/>
    <col min="2307" max="2307" width="7.54296875" style="3" customWidth="1"/>
    <col min="2308" max="2308" width="8.81640625" style="3" customWidth="1"/>
    <col min="2309" max="2309" width="9.08984375" style="3"/>
    <col min="2310" max="2310" width="8.54296875" style="3" customWidth="1"/>
    <col min="2311" max="2311" width="12.54296875" style="3" customWidth="1"/>
    <col min="2312" max="2312" width="11.54296875" style="3" customWidth="1"/>
    <col min="2313" max="2316" width="0" style="3" hidden="1" customWidth="1"/>
    <col min="2317" max="2560" width="9.08984375" style="3"/>
    <col min="2561" max="2561" width="66.26953125" style="3" customWidth="1"/>
    <col min="2562" max="2562" width="5.7265625" style="3" customWidth="1"/>
    <col min="2563" max="2563" width="7.54296875" style="3" customWidth="1"/>
    <col min="2564" max="2564" width="8.81640625" style="3" customWidth="1"/>
    <col min="2565" max="2565" width="9.08984375" style="3"/>
    <col min="2566" max="2566" width="8.54296875" style="3" customWidth="1"/>
    <col min="2567" max="2567" width="12.54296875" style="3" customWidth="1"/>
    <col min="2568" max="2568" width="11.54296875" style="3" customWidth="1"/>
    <col min="2569" max="2572" width="0" style="3" hidden="1" customWidth="1"/>
    <col min="2573" max="2816" width="9.08984375" style="3"/>
    <col min="2817" max="2817" width="66.26953125" style="3" customWidth="1"/>
    <col min="2818" max="2818" width="5.7265625" style="3" customWidth="1"/>
    <col min="2819" max="2819" width="7.54296875" style="3" customWidth="1"/>
    <col min="2820" max="2820" width="8.81640625" style="3" customWidth="1"/>
    <col min="2821" max="2821" width="9.08984375" style="3"/>
    <col min="2822" max="2822" width="8.54296875" style="3" customWidth="1"/>
    <col min="2823" max="2823" width="12.54296875" style="3" customWidth="1"/>
    <col min="2824" max="2824" width="11.54296875" style="3" customWidth="1"/>
    <col min="2825" max="2828" width="0" style="3" hidden="1" customWidth="1"/>
    <col min="2829" max="3072" width="9.08984375" style="3"/>
    <col min="3073" max="3073" width="66.26953125" style="3" customWidth="1"/>
    <col min="3074" max="3074" width="5.7265625" style="3" customWidth="1"/>
    <col min="3075" max="3075" width="7.54296875" style="3" customWidth="1"/>
    <col min="3076" max="3076" width="8.81640625" style="3" customWidth="1"/>
    <col min="3077" max="3077" width="9.08984375" style="3"/>
    <col min="3078" max="3078" width="8.54296875" style="3" customWidth="1"/>
    <col min="3079" max="3079" width="12.54296875" style="3" customWidth="1"/>
    <col min="3080" max="3080" width="11.54296875" style="3" customWidth="1"/>
    <col min="3081" max="3084" width="0" style="3" hidden="1" customWidth="1"/>
    <col min="3085" max="3328" width="9.08984375" style="3"/>
    <col min="3329" max="3329" width="66.26953125" style="3" customWidth="1"/>
    <col min="3330" max="3330" width="5.7265625" style="3" customWidth="1"/>
    <col min="3331" max="3331" width="7.54296875" style="3" customWidth="1"/>
    <col min="3332" max="3332" width="8.81640625" style="3" customWidth="1"/>
    <col min="3333" max="3333" width="9.08984375" style="3"/>
    <col min="3334" max="3334" width="8.54296875" style="3" customWidth="1"/>
    <col min="3335" max="3335" width="12.54296875" style="3" customWidth="1"/>
    <col min="3336" max="3336" width="11.54296875" style="3" customWidth="1"/>
    <col min="3337" max="3340" width="0" style="3" hidden="1" customWidth="1"/>
    <col min="3341" max="3584" width="9.08984375" style="3"/>
    <col min="3585" max="3585" width="66.26953125" style="3" customWidth="1"/>
    <col min="3586" max="3586" width="5.7265625" style="3" customWidth="1"/>
    <col min="3587" max="3587" width="7.54296875" style="3" customWidth="1"/>
    <col min="3588" max="3588" width="8.81640625" style="3" customWidth="1"/>
    <col min="3589" max="3589" width="9.08984375" style="3"/>
    <col min="3590" max="3590" width="8.54296875" style="3" customWidth="1"/>
    <col min="3591" max="3591" width="12.54296875" style="3" customWidth="1"/>
    <col min="3592" max="3592" width="11.54296875" style="3" customWidth="1"/>
    <col min="3593" max="3596" width="0" style="3" hidden="1" customWidth="1"/>
    <col min="3597" max="3840" width="9.08984375" style="3"/>
    <col min="3841" max="3841" width="66.26953125" style="3" customWidth="1"/>
    <col min="3842" max="3842" width="5.7265625" style="3" customWidth="1"/>
    <col min="3843" max="3843" width="7.54296875" style="3" customWidth="1"/>
    <col min="3844" max="3844" width="8.81640625" style="3" customWidth="1"/>
    <col min="3845" max="3845" width="9.08984375" style="3"/>
    <col min="3846" max="3846" width="8.54296875" style="3" customWidth="1"/>
    <col min="3847" max="3847" width="12.54296875" style="3" customWidth="1"/>
    <col min="3848" max="3848" width="11.54296875" style="3" customWidth="1"/>
    <col min="3849" max="3852" width="0" style="3" hidden="1" customWidth="1"/>
    <col min="3853" max="4096" width="9.08984375" style="3"/>
    <col min="4097" max="4097" width="66.26953125" style="3" customWidth="1"/>
    <col min="4098" max="4098" width="5.7265625" style="3" customWidth="1"/>
    <col min="4099" max="4099" width="7.54296875" style="3" customWidth="1"/>
    <col min="4100" max="4100" width="8.81640625" style="3" customWidth="1"/>
    <col min="4101" max="4101" width="9.08984375" style="3"/>
    <col min="4102" max="4102" width="8.54296875" style="3" customWidth="1"/>
    <col min="4103" max="4103" width="12.54296875" style="3" customWidth="1"/>
    <col min="4104" max="4104" width="11.54296875" style="3" customWidth="1"/>
    <col min="4105" max="4108" width="0" style="3" hidden="1" customWidth="1"/>
    <col min="4109" max="4352" width="9.08984375" style="3"/>
    <col min="4353" max="4353" width="66.26953125" style="3" customWidth="1"/>
    <col min="4354" max="4354" width="5.7265625" style="3" customWidth="1"/>
    <col min="4355" max="4355" width="7.54296875" style="3" customWidth="1"/>
    <col min="4356" max="4356" width="8.81640625" style="3" customWidth="1"/>
    <col min="4357" max="4357" width="9.08984375" style="3"/>
    <col min="4358" max="4358" width="8.54296875" style="3" customWidth="1"/>
    <col min="4359" max="4359" width="12.54296875" style="3" customWidth="1"/>
    <col min="4360" max="4360" width="11.54296875" style="3" customWidth="1"/>
    <col min="4361" max="4364" width="0" style="3" hidden="1" customWidth="1"/>
    <col min="4365" max="4608" width="9.08984375" style="3"/>
    <col min="4609" max="4609" width="66.26953125" style="3" customWidth="1"/>
    <col min="4610" max="4610" width="5.7265625" style="3" customWidth="1"/>
    <col min="4611" max="4611" width="7.54296875" style="3" customWidth="1"/>
    <col min="4612" max="4612" width="8.81640625" style="3" customWidth="1"/>
    <col min="4613" max="4613" width="9.08984375" style="3"/>
    <col min="4614" max="4614" width="8.54296875" style="3" customWidth="1"/>
    <col min="4615" max="4615" width="12.54296875" style="3" customWidth="1"/>
    <col min="4616" max="4616" width="11.54296875" style="3" customWidth="1"/>
    <col min="4617" max="4620" width="0" style="3" hidden="1" customWidth="1"/>
    <col min="4621" max="4864" width="9.08984375" style="3"/>
    <col min="4865" max="4865" width="66.26953125" style="3" customWidth="1"/>
    <col min="4866" max="4866" width="5.7265625" style="3" customWidth="1"/>
    <col min="4867" max="4867" width="7.54296875" style="3" customWidth="1"/>
    <col min="4868" max="4868" width="8.81640625" style="3" customWidth="1"/>
    <col min="4869" max="4869" width="9.08984375" style="3"/>
    <col min="4870" max="4870" width="8.54296875" style="3" customWidth="1"/>
    <col min="4871" max="4871" width="12.54296875" style="3" customWidth="1"/>
    <col min="4872" max="4872" width="11.54296875" style="3" customWidth="1"/>
    <col min="4873" max="4876" width="0" style="3" hidden="1" customWidth="1"/>
    <col min="4877" max="5120" width="9.08984375" style="3"/>
    <col min="5121" max="5121" width="66.26953125" style="3" customWidth="1"/>
    <col min="5122" max="5122" width="5.7265625" style="3" customWidth="1"/>
    <col min="5123" max="5123" width="7.54296875" style="3" customWidth="1"/>
    <col min="5124" max="5124" width="8.81640625" style="3" customWidth="1"/>
    <col min="5125" max="5125" width="9.08984375" style="3"/>
    <col min="5126" max="5126" width="8.54296875" style="3" customWidth="1"/>
    <col min="5127" max="5127" width="12.54296875" style="3" customWidth="1"/>
    <col min="5128" max="5128" width="11.54296875" style="3" customWidth="1"/>
    <col min="5129" max="5132" width="0" style="3" hidden="1" customWidth="1"/>
    <col min="5133" max="5376" width="9.08984375" style="3"/>
    <col min="5377" max="5377" width="66.26953125" style="3" customWidth="1"/>
    <col min="5378" max="5378" width="5.7265625" style="3" customWidth="1"/>
    <col min="5379" max="5379" width="7.54296875" style="3" customWidth="1"/>
    <col min="5380" max="5380" width="8.81640625" style="3" customWidth="1"/>
    <col min="5381" max="5381" width="9.08984375" style="3"/>
    <col min="5382" max="5382" width="8.54296875" style="3" customWidth="1"/>
    <col min="5383" max="5383" width="12.54296875" style="3" customWidth="1"/>
    <col min="5384" max="5384" width="11.54296875" style="3" customWidth="1"/>
    <col min="5385" max="5388" width="0" style="3" hidden="1" customWidth="1"/>
    <col min="5389" max="5632" width="9.08984375" style="3"/>
    <col min="5633" max="5633" width="66.26953125" style="3" customWidth="1"/>
    <col min="5634" max="5634" width="5.7265625" style="3" customWidth="1"/>
    <col min="5635" max="5635" width="7.54296875" style="3" customWidth="1"/>
    <col min="5636" max="5636" width="8.81640625" style="3" customWidth="1"/>
    <col min="5637" max="5637" width="9.08984375" style="3"/>
    <col min="5638" max="5638" width="8.54296875" style="3" customWidth="1"/>
    <col min="5639" max="5639" width="12.54296875" style="3" customWidth="1"/>
    <col min="5640" max="5640" width="11.54296875" style="3" customWidth="1"/>
    <col min="5641" max="5644" width="0" style="3" hidden="1" customWidth="1"/>
    <col min="5645" max="5888" width="9.08984375" style="3"/>
    <col min="5889" max="5889" width="66.26953125" style="3" customWidth="1"/>
    <col min="5890" max="5890" width="5.7265625" style="3" customWidth="1"/>
    <col min="5891" max="5891" width="7.54296875" style="3" customWidth="1"/>
    <col min="5892" max="5892" width="8.81640625" style="3" customWidth="1"/>
    <col min="5893" max="5893" width="9.08984375" style="3"/>
    <col min="5894" max="5894" width="8.54296875" style="3" customWidth="1"/>
    <col min="5895" max="5895" width="12.54296875" style="3" customWidth="1"/>
    <col min="5896" max="5896" width="11.54296875" style="3" customWidth="1"/>
    <col min="5897" max="5900" width="0" style="3" hidden="1" customWidth="1"/>
    <col min="5901" max="6144" width="9.08984375" style="3"/>
    <col min="6145" max="6145" width="66.26953125" style="3" customWidth="1"/>
    <col min="6146" max="6146" width="5.7265625" style="3" customWidth="1"/>
    <col min="6147" max="6147" width="7.54296875" style="3" customWidth="1"/>
    <col min="6148" max="6148" width="8.81640625" style="3" customWidth="1"/>
    <col min="6149" max="6149" width="9.08984375" style="3"/>
    <col min="6150" max="6150" width="8.54296875" style="3" customWidth="1"/>
    <col min="6151" max="6151" width="12.54296875" style="3" customWidth="1"/>
    <col min="6152" max="6152" width="11.54296875" style="3" customWidth="1"/>
    <col min="6153" max="6156" width="0" style="3" hidden="1" customWidth="1"/>
    <col min="6157" max="6400" width="9.08984375" style="3"/>
    <col min="6401" max="6401" width="66.26953125" style="3" customWidth="1"/>
    <col min="6402" max="6402" width="5.7265625" style="3" customWidth="1"/>
    <col min="6403" max="6403" width="7.54296875" style="3" customWidth="1"/>
    <col min="6404" max="6404" width="8.81640625" style="3" customWidth="1"/>
    <col min="6405" max="6405" width="9.08984375" style="3"/>
    <col min="6406" max="6406" width="8.54296875" style="3" customWidth="1"/>
    <col min="6407" max="6407" width="12.54296875" style="3" customWidth="1"/>
    <col min="6408" max="6408" width="11.54296875" style="3" customWidth="1"/>
    <col min="6409" max="6412" width="0" style="3" hidden="1" customWidth="1"/>
    <col min="6413" max="6656" width="9.08984375" style="3"/>
    <col min="6657" max="6657" width="66.26953125" style="3" customWidth="1"/>
    <col min="6658" max="6658" width="5.7265625" style="3" customWidth="1"/>
    <col min="6659" max="6659" width="7.54296875" style="3" customWidth="1"/>
    <col min="6660" max="6660" width="8.81640625" style="3" customWidth="1"/>
    <col min="6661" max="6661" width="9.08984375" style="3"/>
    <col min="6662" max="6662" width="8.54296875" style="3" customWidth="1"/>
    <col min="6663" max="6663" width="12.54296875" style="3" customWidth="1"/>
    <col min="6664" max="6664" width="11.54296875" style="3" customWidth="1"/>
    <col min="6665" max="6668" width="0" style="3" hidden="1" customWidth="1"/>
    <col min="6669" max="6912" width="9.08984375" style="3"/>
    <col min="6913" max="6913" width="66.26953125" style="3" customWidth="1"/>
    <col min="6914" max="6914" width="5.7265625" style="3" customWidth="1"/>
    <col min="6915" max="6915" width="7.54296875" style="3" customWidth="1"/>
    <col min="6916" max="6916" width="8.81640625" style="3" customWidth="1"/>
    <col min="6917" max="6917" width="9.08984375" style="3"/>
    <col min="6918" max="6918" width="8.54296875" style="3" customWidth="1"/>
    <col min="6919" max="6919" width="12.54296875" style="3" customWidth="1"/>
    <col min="6920" max="6920" width="11.54296875" style="3" customWidth="1"/>
    <col min="6921" max="6924" width="0" style="3" hidden="1" customWidth="1"/>
    <col min="6925" max="7168" width="9.08984375" style="3"/>
    <col min="7169" max="7169" width="66.26953125" style="3" customWidth="1"/>
    <col min="7170" max="7170" width="5.7265625" style="3" customWidth="1"/>
    <col min="7171" max="7171" width="7.54296875" style="3" customWidth="1"/>
    <col min="7172" max="7172" width="8.81640625" style="3" customWidth="1"/>
    <col min="7173" max="7173" width="9.08984375" style="3"/>
    <col min="7174" max="7174" width="8.54296875" style="3" customWidth="1"/>
    <col min="7175" max="7175" width="12.54296875" style="3" customWidth="1"/>
    <col min="7176" max="7176" width="11.54296875" style="3" customWidth="1"/>
    <col min="7177" max="7180" width="0" style="3" hidden="1" customWidth="1"/>
    <col min="7181" max="7424" width="9.08984375" style="3"/>
    <col min="7425" max="7425" width="66.26953125" style="3" customWidth="1"/>
    <col min="7426" max="7426" width="5.7265625" style="3" customWidth="1"/>
    <col min="7427" max="7427" width="7.54296875" style="3" customWidth="1"/>
    <col min="7428" max="7428" width="8.81640625" style="3" customWidth="1"/>
    <col min="7429" max="7429" width="9.08984375" style="3"/>
    <col min="7430" max="7430" width="8.54296875" style="3" customWidth="1"/>
    <col min="7431" max="7431" width="12.54296875" style="3" customWidth="1"/>
    <col min="7432" max="7432" width="11.54296875" style="3" customWidth="1"/>
    <col min="7433" max="7436" width="0" style="3" hidden="1" customWidth="1"/>
    <col min="7437" max="7680" width="9.08984375" style="3"/>
    <col min="7681" max="7681" width="66.26953125" style="3" customWidth="1"/>
    <col min="7682" max="7682" width="5.7265625" style="3" customWidth="1"/>
    <col min="7683" max="7683" width="7.54296875" style="3" customWidth="1"/>
    <col min="7684" max="7684" width="8.81640625" style="3" customWidth="1"/>
    <col min="7685" max="7685" width="9.08984375" style="3"/>
    <col min="7686" max="7686" width="8.54296875" style="3" customWidth="1"/>
    <col min="7687" max="7687" width="12.54296875" style="3" customWidth="1"/>
    <col min="7688" max="7688" width="11.54296875" style="3" customWidth="1"/>
    <col min="7689" max="7692" width="0" style="3" hidden="1" customWidth="1"/>
    <col min="7693" max="7936" width="9.08984375" style="3"/>
    <col min="7937" max="7937" width="66.26953125" style="3" customWidth="1"/>
    <col min="7938" max="7938" width="5.7265625" style="3" customWidth="1"/>
    <col min="7939" max="7939" width="7.54296875" style="3" customWidth="1"/>
    <col min="7940" max="7940" width="8.81640625" style="3" customWidth="1"/>
    <col min="7941" max="7941" width="9.08984375" style="3"/>
    <col min="7942" max="7942" width="8.54296875" style="3" customWidth="1"/>
    <col min="7943" max="7943" width="12.54296875" style="3" customWidth="1"/>
    <col min="7944" max="7944" width="11.54296875" style="3" customWidth="1"/>
    <col min="7945" max="7948" width="0" style="3" hidden="1" customWidth="1"/>
    <col min="7949" max="8192" width="9.08984375" style="3"/>
    <col min="8193" max="8193" width="66.26953125" style="3" customWidth="1"/>
    <col min="8194" max="8194" width="5.7265625" style="3" customWidth="1"/>
    <col min="8195" max="8195" width="7.54296875" style="3" customWidth="1"/>
    <col min="8196" max="8196" width="8.81640625" style="3" customWidth="1"/>
    <col min="8197" max="8197" width="9.08984375" style="3"/>
    <col min="8198" max="8198" width="8.54296875" style="3" customWidth="1"/>
    <col min="8199" max="8199" width="12.54296875" style="3" customWidth="1"/>
    <col min="8200" max="8200" width="11.54296875" style="3" customWidth="1"/>
    <col min="8201" max="8204" width="0" style="3" hidden="1" customWidth="1"/>
    <col min="8205" max="8448" width="9.08984375" style="3"/>
    <col min="8449" max="8449" width="66.26953125" style="3" customWidth="1"/>
    <col min="8450" max="8450" width="5.7265625" style="3" customWidth="1"/>
    <col min="8451" max="8451" width="7.54296875" style="3" customWidth="1"/>
    <col min="8452" max="8452" width="8.81640625" style="3" customWidth="1"/>
    <col min="8453" max="8453" width="9.08984375" style="3"/>
    <col min="8454" max="8454" width="8.54296875" style="3" customWidth="1"/>
    <col min="8455" max="8455" width="12.54296875" style="3" customWidth="1"/>
    <col min="8456" max="8456" width="11.54296875" style="3" customWidth="1"/>
    <col min="8457" max="8460" width="0" style="3" hidden="1" customWidth="1"/>
    <col min="8461" max="8704" width="9.08984375" style="3"/>
    <col min="8705" max="8705" width="66.26953125" style="3" customWidth="1"/>
    <col min="8706" max="8706" width="5.7265625" style="3" customWidth="1"/>
    <col min="8707" max="8707" width="7.54296875" style="3" customWidth="1"/>
    <col min="8708" max="8708" width="8.81640625" style="3" customWidth="1"/>
    <col min="8709" max="8709" width="9.08984375" style="3"/>
    <col min="8710" max="8710" width="8.54296875" style="3" customWidth="1"/>
    <col min="8711" max="8711" width="12.54296875" style="3" customWidth="1"/>
    <col min="8712" max="8712" width="11.54296875" style="3" customWidth="1"/>
    <col min="8713" max="8716" width="0" style="3" hidden="1" customWidth="1"/>
    <col min="8717" max="8960" width="9.08984375" style="3"/>
    <col min="8961" max="8961" width="66.26953125" style="3" customWidth="1"/>
    <col min="8962" max="8962" width="5.7265625" style="3" customWidth="1"/>
    <col min="8963" max="8963" width="7.54296875" style="3" customWidth="1"/>
    <col min="8964" max="8964" width="8.81640625" style="3" customWidth="1"/>
    <col min="8965" max="8965" width="9.08984375" style="3"/>
    <col min="8966" max="8966" width="8.54296875" style="3" customWidth="1"/>
    <col min="8967" max="8967" width="12.54296875" style="3" customWidth="1"/>
    <col min="8968" max="8968" width="11.54296875" style="3" customWidth="1"/>
    <col min="8969" max="8972" width="0" style="3" hidden="1" customWidth="1"/>
    <col min="8973" max="9216" width="9.08984375" style="3"/>
    <col min="9217" max="9217" width="66.26953125" style="3" customWidth="1"/>
    <col min="9218" max="9218" width="5.7265625" style="3" customWidth="1"/>
    <col min="9219" max="9219" width="7.54296875" style="3" customWidth="1"/>
    <col min="9220" max="9220" width="8.81640625" style="3" customWidth="1"/>
    <col min="9221" max="9221" width="9.08984375" style="3"/>
    <col min="9222" max="9222" width="8.54296875" style="3" customWidth="1"/>
    <col min="9223" max="9223" width="12.54296875" style="3" customWidth="1"/>
    <col min="9224" max="9224" width="11.54296875" style="3" customWidth="1"/>
    <col min="9225" max="9228" width="0" style="3" hidden="1" customWidth="1"/>
    <col min="9229" max="9472" width="9.08984375" style="3"/>
    <col min="9473" max="9473" width="66.26953125" style="3" customWidth="1"/>
    <col min="9474" max="9474" width="5.7265625" style="3" customWidth="1"/>
    <col min="9475" max="9475" width="7.54296875" style="3" customWidth="1"/>
    <col min="9476" max="9476" width="8.81640625" style="3" customWidth="1"/>
    <col min="9477" max="9477" width="9.08984375" style="3"/>
    <col min="9478" max="9478" width="8.54296875" style="3" customWidth="1"/>
    <col min="9479" max="9479" width="12.54296875" style="3" customWidth="1"/>
    <col min="9480" max="9480" width="11.54296875" style="3" customWidth="1"/>
    <col min="9481" max="9484" width="0" style="3" hidden="1" customWidth="1"/>
    <col min="9485" max="9728" width="9.08984375" style="3"/>
    <col min="9729" max="9729" width="66.26953125" style="3" customWidth="1"/>
    <col min="9730" max="9730" width="5.7265625" style="3" customWidth="1"/>
    <col min="9731" max="9731" width="7.54296875" style="3" customWidth="1"/>
    <col min="9732" max="9732" width="8.81640625" style="3" customWidth="1"/>
    <col min="9733" max="9733" width="9.08984375" style="3"/>
    <col min="9734" max="9734" width="8.54296875" style="3" customWidth="1"/>
    <col min="9735" max="9735" width="12.54296875" style="3" customWidth="1"/>
    <col min="9736" max="9736" width="11.54296875" style="3" customWidth="1"/>
    <col min="9737" max="9740" width="0" style="3" hidden="1" customWidth="1"/>
    <col min="9741" max="9984" width="9.08984375" style="3"/>
    <col min="9985" max="9985" width="66.26953125" style="3" customWidth="1"/>
    <col min="9986" max="9986" width="5.7265625" style="3" customWidth="1"/>
    <col min="9987" max="9987" width="7.54296875" style="3" customWidth="1"/>
    <col min="9988" max="9988" width="8.81640625" style="3" customWidth="1"/>
    <col min="9989" max="9989" width="9.08984375" style="3"/>
    <col min="9990" max="9990" width="8.54296875" style="3" customWidth="1"/>
    <col min="9991" max="9991" width="12.54296875" style="3" customWidth="1"/>
    <col min="9992" max="9992" width="11.54296875" style="3" customWidth="1"/>
    <col min="9993" max="9996" width="0" style="3" hidden="1" customWidth="1"/>
    <col min="9997" max="10240" width="9.08984375" style="3"/>
    <col min="10241" max="10241" width="66.26953125" style="3" customWidth="1"/>
    <col min="10242" max="10242" width="5.7265625" style="3" customWidth="1"/>
    <col min="10243" max="10243" width="7.54296875" style="3" customWidth="1"/>
    <col min="10244" max="10244" width="8.81640625" style="3" customWidth="1"/>
    <col min="10245" max="10245" width="9.08984375" style="3"/>
    <col min="10246" max="10246" width="8.54296875" style="3" customWidth="1"/>
    <col min="10247" max="10247" width="12.54296875" style="3" customWidth="1"/>
    <col min="10248" max="10248" width="11.54296875" style="3" customWidth="1"/>
    <col min="10249" max="10252" width="0" style="3" hidden="1" customWidth="1"/>
    <col min="10253" max="10496" width="9.08984375" style="3"/>
    <col min="10497" max="10497" width="66.26953125" style="3" customWidth="1"/>
    <col min="10498" max="10498" width="5.7265625" style="3" customWidth="1"/>
    <col min="10499" max="10499" width="7.54296875" style="3" customWidth="1"/>
    <col min="10500" max="10500" width="8.81640625" style="3" customWidth="1"/>
    <col min="10501" max="10501" width="9.08984375" style="3"/>
    <col min="10502" max="10502" width="8.54296875" style="3" customWidth="1"/>
    <col min="10503" max="10503" width="12.54296875" style="3" customWidth="1"/>
    <col min="10504" max="10504" width="11.54296875" style="3" customWidth="1"/>
    <col min="10505" max="10508" width="0" style="3" hidden="1" customWidth="1"/>
    <col min="10509" max="10752" width="9.08984375" style="3"/>
    <col min="10753" max="10753" width="66.26953125" style="3" customWidth="1"/>
    <col min="10754" max="10754" width="5.7265625" style="3" customWidth="1"/>
    <col min="10755" max="10755" width="7.54296875" style="3" customWidth="1"/>
    <col min="10756" max="10756" width="8.81640625" style="3" customWidth="1"/>
    <col min="10757" max="10757" width="9.08984375" style="3"/>
    <col min="10758" max="10758" width="8.54296875" style="3" customWidth="1"/>
    <col min="10759" max="10759" width="12.54296875" style="3" customWidth="1"/>
    <col min="10760" max="10760" width="11.54296875" style="3" customWidth="1"/>
    <col min="10761" max="10764" width="0" style="3" hidden="1" customWidth="1"/>
    <col min="10765" max="11008" width="9.08984375" style="3"/>
    <col min="11009" max="11009" width="66.26953125" style="3" customWidth="1"/>
    <col min="11010" max="11010" width="5.7265625" style="3" customWidth="1"/>
    <col min="11011" max="11011" width="7.54296875" style="3" customWidth="1"/>
    <col min="11012" max="11012" width="8.81640625" style="3" customWidth="1"/>
    <col min="11013" max="11013" width="9.08984375" style="3"/>
    <col min="11014" max="11014" width="8.54296875" style="3" customWidth="1"/>
    <col min="11015" max="11015" width="12.54296875" style="3" customWidth="1"/>
    <col min="11016" max="11016" width="11.54296875" style="3" customWidth="1"/>
    <col min="11017" max="11020" width="0" style="3" hidden="1" customWidth="1"/>
    <col min="11021" max="11264" width="9.08984375" style="3"/>
    <col min="11265" max="11265" width="66.26953125" style="3" customWidth="1"/>
    <col min="11266" max="11266" width="5.7265625" style="3" customWidth="1"/>
    <col min="11267" max="11267" width="7.54296875" style="3" customWidth="1"/>
    <col min="11268" max="11268" width="8.81640625" style="3" customWidth="1"/>
    <col min="11269" max="11269" width="9.08984375" style="3"/>
    <col min="11270" max="11270" width="8.54296875" style="3" customWidth="1"/>
    <col min="11271" max="11271" width="12.54296875" style="3" customWidth="1"/>
    <col min="11272" max="11272" width="11.54296875" style="3" customWidth="1"/>
    <col min="11273" max="11276" width="0" style="3" hidden="1" customWidth="1"/>
    <col min="11277" max="11520" width="9.08984375" style="3"/>
    <col min="11521" max="11521" width="66.26953125" style="3" customWidth="1"/>
    <col min="11522" max="11522" width="5.7265625" style="3" customWidth="1"/>
    <col min="11523" max="11523" width="7.54296875" style="3" customWidth="1"/>
    <col min="11524" max="11524" width="8.81640625" style="3" customWidth="1"/>
    <col min="11525" max="11525" width="9.08984375" style="3"/>
    <col min="11526" max="11526" width="8.54296875" style="3" customWidth="1"/>
    <col min="11527" max="11527" width="12.54296875" style="3" customWidth="1"/>
    <col min="11528" max="11528" width="11.54296875" style="3" customWidth="1"/>
    <col min="11529" max="11532" width="0" style="3" hidden="1" customWidth="1"/>
    <col min="11533" max="11776" width="9.08984375" style="3"/>
    <col min="11777" max="11777" width="66.26953125" style="3" customWidth="1"/>
    <col min="11778" max="11778" width="5.7265625" style="3" customWidth="1"/>
    <col min="11779" max="11779" width="7.54296875" style="3" customWidth="1"/>
    <col min="11780" max="11780" width="8.81640625" style="3" customWidth="1"/>
    <col min="11781" max="11781" width="9.08984375" style="3"/>
    <col min="11782" max="11782" width="8.54296875" style="3" customWidth="1"/>
    <col min="11783" max="11783" width="12.54296875" style="3" customWidth="1"/>
    <col min="11784" max="11784" width="11.54296875" style="3" customWidth="1"/>
    <col min="11785" max="11788" width="0" style="3" hidden="1" customWidth="1"/>
    <col min="11789" max="12032" width="9.08984375" style="3"/>
    <col min="12033" max="12033" width="66.26953125" style="3" customWidth="1"/>
    <col min="12034" max="12034" width="5.7265625" style="3" customWidth="1"/>
    <col min="12035" max="12035" width="7.54296875" style="3" customWidth="1"/>
    <col min="12036" max="12036" width="8.81640625" style="3" customWidth="1"/>
    <col min="12037" max="12037" width="9.08984375" style="3"/>
    <col min="12038" max="12038" width="8.54296875" style="3" customWidth="1"/>
    <col min="12039" max="12039" width="12.54296875" style="3" customWidth="1"/>
    <col min="12040" max="12040" width="11.54296875" style="3" customWidth="1"/>
    <col min="12041" max="12044" width="0" style="3" hidden="1" customWidth="1"/>
    <col min="12045" max="12288" width="9.08984375" style="3"/>
    <col min="12289" max="12289" width="66.26953125" style="3" customWidth="1"/>
    <col min="12290" max="12290" width="5.7265625" style="3" customWidth="1"/>
    <col min="12291" max="12291" width="7.54296875" style="3" customWidth="1"/>
    <col min="12292" max="12292" width="8.81640625" style="3" customWidth="1"/>
    <col min="12293" max="12293" width="9.08984375" style="3"/>
    <col min="12294" max="12294" width="8.54296875" style="3" customWidth="1"/>
    <col min="12295" max="12295" width="12.54296875" style="3" customWidth="1"/>
    <col min="12296" max="12296" width="11.54296875" style="3" customWidth="1"/>
    <col min="12297" max="12300" width="0" style="3" hidden="1" customWidth="1"/>
    <col min="12301" max="12544" width="9.08984375" style="3"/>
    <col min="12545" max="12545" width="66.26953125" style="3" customWidth="1"/>
    <col min="12546" max="12546" width="5.7265625" style="3" customWidth="1"/>
    <col min="12547" max="12547" width="7.54296875" style="3" customWidth="1"/>
    <col min="12548" max="12548" width="8.81640625" style="3" customWidth="1"/>
    <col min="12549" max="12549" width="9.08984375" style="3"/>
    <col min="12550" max="12550" width="8.54296875" style="3" customWidth="1"/>
    <col min="12551" max="12551" width="12.54296875" style="3" customWidth="1"/>
    <col min="12552" max="12552" width="11.54296875" style="3" customWidth="1"/>
    <col min="12553" max="12556" width="0" style="3" hidden="1" customWidth="1"/>
    <col min="12557" max="12800" width="9.08984375" style="3"/>
    <col min="12801" max="12801" width="66.26953125" style="3" customWidth="1"/>
    <col min="12802" max="12802" width="5.7265625" style="3" customWidth="1"/>
    <col min="12803" max="12803" width="7.54296875" style="3" customWidth="1"/>
    <col min="12804" max="12804" width="8.81640625" style="3" customWidth="1"/>
    <col min="12805" max="12805" width="9.08984375" style="3"/>
    <col min="12806" max="12806" width="8.54296875" style="3" customWidth="1"/>
    <col min="12807" max="12807" width="12.54296875" style="3" customWidth="1"/>
    <col min="12808" max="12808" width="11.54296875" style="3" customWidth="1"/>
    <col min="12809" max="12812" width="0" style="3" hidden="1" customWidth="1"/>
    <col min="12813" max="13056" width="9.08984375" style="3"/>
    <col min="13057" max="13057" width="66.26953125" style="3" customWidth="1"/>
    <col min="13058" max="13058" width="5.7265625" style="3" customWidth="1"/>
    <col min="13059" max="13059" width="7.54296875" style="3" customWidth="1"/>
    <col min="13060" max="13060" width="8.81640625" style="3" customWidth="1"/>
    <col min="13061" max="13061" width="9.08984375" style="3"/>
    <col min="13062" max="13062" width="8.54296875" style="3" customWidth="1"/>
    <col min="13063" max="13063" width="12.54296875" style="3" customWidth="1"/>
    <col min="13064" max="13064" width="11.54296875" style="3" customWidth="1"/>
    <col min="13065" max="13068" width="0" style="3" hidden="1" customWidth="1"/>
    <col min="13069" max="13312" width="9.08984375" style="3"/>
    <col min="13313" max="13313" width="66.26953125" style="3" customWidth="1"/>
    <col min="13314" max="13314" width="5.7265625" style="3" customWidth="1"/>
    <col min="13315" max="13315" width="7.54296875" style="3" customWidth="1"/>
    <col min="13316" max="13316" width="8.81640625" style="3" customWidth="1"/>
    <col min="13317" max="13317" width="9.08984375" style="3"/>
    <col min="13318" max="13318" width="8.54296875" style="3" customWidth="1"/>
    <col min="13319" max="13319" width="12.54296875" style="3" customWidth="1"/>
    <col min="13320" max="13320" width="11.54296875" style="3" customWidth="1"/>
    <col min="13321" max="13324" width="0" style="3" hidden="1" customWidth="1"/>
    <col min="13325" max="13568" width="9.08984375" style="3"/>
    <col min="13569" max="13569" width="66.26953125" style="3" customWidth="1"/>
    <col min="13570" max="13570" width="5.7265625" style="3" customWidth="1"/>
    <col min="13571" max="13571" width="7.54296875" style="3" customWidth="1"/>
    <col min="13572" max="13572" width="8.81640625" style="3" customWidth="1"/>
    <col min="13573" max="13573" width="9.08984375" style="3"/>
    <col min="13574" max="13574" width="8.54296875" style="3" customWidth="1"/>
    <col min="13575" max="13575" width="12.54296875" style="3" customWidth="1"/>
    <col min="13576" max="13576" width="11.54296875" style="3" customWidth="1"/>
    <col min="13577" max="13580" width="0" style="3" hidden="1" customWidth="1"/>
    <col min="13581" max="13824" width="9.08984375" style="3"/>
    <col min="13825" max="13825" width="66.26953125" style="3" customWidth="1"/>
    <col min="13826" max="13826" width="5.7265625" style="3" customWidth="1"/>
    <col min="13827" max="13827" width="7.54296875" style="3" customWidth="1"/>
    <col min="13828" max="13828" width="8.81640625" style="3" customWidth="1"/>
    <col min="13829" max="13829" width="9.08984375" style="3"/>
    <col min="13830" max="13830" width="8.54296875" style="3" customWidth="1"/>
    <col min="13831" max="13831" width="12.54296875" style="3" customWidth="1"/>
    <col min="13832" max="13832" width="11.54296875" style="3" customWidth="1"/>
    <col min="13833" max="13836" width="0" style="3" hidden="1" customWidth="1"/>
    <col min="13837" max="14080" width="9.08984375" style="3"/>
    <col min="14081" max="14081" width="66.26953125" style="3" customWidth="1"/>
    <col min="14082" max="14082" width="5.7265625" style="3" customWidth="1"/>
    <col min="14083" max="14083" width="7.54296875" style="3" customWidth="1"/>
    <col min="14084" max="14084" width="8.81640625" style="3" customWidth="1"/>
    <col min="14085" max="14085" width="9.08984375" style="3"/>
    <col min="14086" max="14086" width="8.54296875" style="3" customWidth="1"/>
    <col min="14087" max="14087" width="12.54296875" style="3" customWidth="1"/>
    <col min="14088" max="14088" width="11.54296875" style="3" customWidth="1"/>
    <col min="14089" max="14092" width="0" style="3" hidden="1" customWidth="1"/>
    <col min="14093" max="14336" width="9.08984375" style="3"/>
    <col min="14337" max="14337" width="66.26953125" style="3" customWidth="1"/>
    <col min="14338" max="14338" width="5.7265625" style="3" customWidth="1"/>
    <col min="14339" max="14339" width="7.54296875" style="3" customWidth="1"/>
    <col min="14340" max="14340" width="8.81640625" style="3" customWidth="1"/>
    <col min="14341" max="14341" width="9.08984375" style="3"/>
    <col min="14342" max="14342" width="8.54296875" style="3" customWidth="1"/>
    <col min="14343" max="14343" width="12.54296875" style="3" customWidth="1"/>
    <col min="14344" max="14344" width="11.54296875" style="3" customWidth="1"/>
    <col min="14345" max="14348" width="0" style="3" hidden="1" customWidth="1"/>
    <col min="14349" max="14592" width="9.08984375" style="3"/>
    <col min="14593" max="14593" width="66.26953125" style="3" customWidth="1"/>
    <col min="14594" max="14594" width="5.7265625" style="3" customWidth="1"/>
    <col min="14595" max="14595" width="7.54296875" style="3" customWidth="1"/>
    <col min="14596" max="14596" width="8.81640625" style="3" customWidth="1"/>
    <col min="14597" max="14597" width="9.08984375" style="3"/>
    <col min="14598" max="14598" width="8.54296875" style="3" customWidth="1"/>
    <col min="14599" max="14599" width="12.54296875" style="3" customWidth="1"/>
    <col min="14600" max="14600" width="11.54296875" style="3" customWidth="1"/>
    <col min="14601" max="14604" width="0" style="3" hidden="1" customWidth="1"/>
    <col min="14605" max="14848" width="9.08984375" style="3"/>
    <col min="14849" max="14849" width="66.26953125" style="3" customWidth="1"/>
    <col min="14850" max="14850" width="5.7265625" style="3" customWidth="1"/>
    <col min="14851" max="14851" width="7.54296875" style="3" customWidth="1"/>
    <col min="14852" max="14852" width="8.81640625" style="3" customWidth="1"/>
    <col min="14853" max="14853" width="9.08984375" style="3"/>
    <col min="14854" max="14854" width="8.54296875" style="3" customWidth="1"/>
    <col min="14855" max="14855" width="12.54296875" style="3" customWidth="1"/>
    <col min="14856" max="14856" width="11.54296875" style="3" customWidth="1"/>
    <col min="14857" max="14860" width="0" style="3" hidden="1" customWidth="1"/>
    <col min="14861" max="15104" width="9.08984375" style="3"/>
    <col min="15105" max="15105" width="66.26953125" style="3" customWidth="1"/>
    <col min="15106" max="15106" width="5.7265625" style="3" customWidth="1"/>
    <col min="15107" max="15107" width="7.54296875" style="3" customWidth="1"/>
    <col min="15108" max="15108" width="8.81640625" style="3" customWidth="1"/>
    <col min="15109" max="15109" width="9.08984375" style="3"/>
    <col min="15110" max="15110" width="8.54296875" style="3" customWidth="1"/>
    <col min="15111" max="15111" width="12.54296875" style="3" customWidth="1"/>
    <col min="15112" max="15112" width="11.54296875" style="3" customWidth="1"/>
    <col min="15113" max="15116" width="0" style="3" hidden="1" customWidth="1"/>
    <col min="15117" max="15360" width="9.08984375" style="3"/>
    <col min="15361" max="15361" width="66.26953125" style="3" customWidth="1"/>
    <col min="15362" max="15362" width="5.7265625" style="3" customWidth="1"/>
    <col min="15363" max="15363" width="7.54296875" style="3" customWidth="1"/>
    <col min="15364" max="15364" width="8.81640625" style="3" customWidth="1"/>
    <col min="15365" max="15365" width="9.08984375" style="3"/>
    <col min="15366" max="15366" width="8.54296875" style="3" customWidth="1"/>
    <col min="15367" max="15367" width="12.54296875" style="3" customWidth="1"/>
    <col min="15368" max="15368" width="11.54296875" style="3" customWidth="1"/>
    <col min="15369" max="15372" width="0" style="3" hidden="1" customWidth="1"/>
    <col min="15373" max="15616" width="9.08984375" style="3"/>
    <col min="15617" max="15617" width="66.26953125" style="3" customWidth="1"/>
    <col min="15618" max="15618" width="5.7265625" style="3" customWidth="1"/>
    <col min="15619" max="15619" width="7.54296875" style="3" customWidth="1"/>
    <col min="15620" max="15620" width="8.81640625" style="3" customWidth="1"/>
    <col min="15621" max="15621" width="9.08984375" style="3"/>
    <col min="15622" max="15622" width="8.54296875" style="3" customWidth="1"/>
    <col min="15623" max="15623" width="12.54296875" style="3" customWidth="1"/>
    <col min="15624" max="15624" width="11.54296875" style="3" customWidth="1"/>
    <col min="15625" max="15628" width="0" style="3" hidden="1" customWidth="1"/>
    <col min="15629" max="15872" width="9.08984375" style="3"/>
    <col min="15873" max="15873" width="66.26953125" style="3" customWidth="1"/>
    <col min="15874" max="15874" width="5.7265625" style="3" customWidth="1"/>
    <col min="15875" max="15875" width="7.54296875" style="3" customWidth="1"/>
    <col min="15876" max="15876" width="8.81640625" style="3" customWidth="1"/>
    <col min="15877" max="15877" width="9.08984375" style="3"/>
    <col min="15878" max="15878" width="8.54296875" style="3" customWidth="1"/>
    <col min="15879" max="15879" width="12.54296875" style="3" customWidth="1"/>
    <col min="15880" max="15880" width="11.54296875" style="3" customWidth="1"/>
    <col min="15881" max="15884" width="0" style="3" hidden="1" customWidth="1"/>
    <col min="15885" max="16128" width="9.08984375" style="3"/>
    <col min="16129" max="16129" width="66.26953125" style="3" customWidth="1"/>
    <col min="16130" max="16130" width="5.7265625" style="3" customWidth="1"/>
    <col min="16131" max="16131" width="7.54296875" style="3" customWidth="1"/>
    <col min="16132" max="16132" width="8.81640625" style="3" customWidth="1"/>
    <col min="16133" max="16133" width="9.08984375" style="3"/>
    <col min="16134" max="16134" width="8.54296875" style="3" customWidth="1"/>
    <col min="16135" max="16135" width="12.54296875" style="3" customWidth="1"/>
    <col min="16136" max="16136" width="11.54296875" style="3" customWidth="1"/>
    <col min="16137" max="16140" width="0" style="3" hidden="1" customWidth="1"/>
    <col min="16141" max="16384" width="9.08984375" style="3"/>
  </cols>
  <sheetData>
    <row r="1" spans="1:15" ht="12" customHeight="1" x14ac:dyDescent="0.35">
      <c r="A1" s="37" t="s">
        <v>63</v>
      </c>
    </row>
    <row r="2" spans="1:15" ht="14.25" customHeight="1" x14ac:dyDescent="0.35">
      <c r="A2" s="37" t="s">
        <v>55</v>
      </c>
    </row>
    <row r="3" spans="1:15" hidden="1" x14ac:dyDescent="0.35">
      <c r="A3" s="5" t="str">
        <f>IF(B3&gt;0,VLOOKUP(B3,[2]TK_Suvestine!A:B,2,FALSE),"")</f>
        <v/>
      </c>
      <c r="B3" s="38"/>
      <c r="C3" s="7" t="str">
        <f t="shared" ref="C3:C5" si="0">IF(D3&gt;0,D3,"")</f>
        <v/>
      </c>
      <c r="D3" s="8"/>
      <c r="E3" s="9" t="str">
        <f>IF(B3&gt;0,VLOOKUP(B3,[2]TK_Suvestine!A:F,3,FALSE)/1000*D3,"")</f>
        <v/>
      </c>
      <c r="F3" s="9" t="str">
        <f>IF(B3&gt;0,VLOOKUP(B3,[2]TK_Suvestine!A:F,4,FALSE)/1000*D3,"")</f>
        <v/>
      </c>
      <c r="G3" s="9" t="str">
        <f>IF(B3&gt;0,VLOOKUP(B3,[2]TK_Suvestine!A:F,5,FALSE)/1000*D3,"")</f>
        <v/>
      </c>
      <c r="H3" s="9" t="str">
        <f>IF(B3&gt;0,VLOOKUP(B3,[2]TK_Suvestine!A:F,6,FALSE)/1000*D3,"")</f>
        <v/>
      </c>
      <c r="I3" s="15">
        <v>0</v>
      </c>
      <c r="J3" s="15">
        <v>0</v>
      </c>
      <c r="K3" s="14">
        <v>6.2549999999999999</v>
      </c>
      <c r="L3" s="11">
        <f>(I3*4)+(J3*9)+(K3*4)</f>
        <v>25.02</v>
      </c>
      <c r="M3" s="53" t="str">
        <f>IF(B3&gt;0,VLOOKUP(B3,[2]TK_Suvestine!A:G,7,FALSE)/1000*D3,"")</f>
        <v/>
      </c>
    </row>
    <row r="4" spans="1:15" hidden="1" x14ac:dyDescent="0.35">
      <c r="A4" s="5" t="str">
        <f>IF(B4&gt;0,VLOOKUP(B4,[2]TK_Suvestine!A:B,2,FALSE),"")</f>
        <v/>
      </c>
      <c r="B4" s="50"/>
      <c r="C4" s="7" t="str">
        <f t="shared" si="0"/>
        <v/>
      </c>
      <c r="D4" s="8"/>
      <c r="E4" s="9" t="str">
        <f>IF(B4&gt;0,VLOOKUP(B4,[2]TK_Suvestine!A:F,3,FALSE)/1000*D4,"")</f>
        <v/>
      </c>
      <c r="F4" s="9" t="str">
        <f>IF(B4&gt;0,VLOOKUP(B4,[2]TK_Suvestine!A:F,4,FALSE)/1000*D4,"")</f>
        <v/>
      </c>
      <c r="G4" s="9" t="str">
        <f>IF(B4&gt;0,VLOOKUP(B4,[2]TK_Suvestine!A:F,5,FALSE)/1000*D4,"")</f>
        <v/>
      </c>
      <c r="H4" s="9" t="str">
        <f>IF(B4&gt;0,VLOOKUP(B4,[2]TK_Suvestine!A:F,6,FALSE)/1000*D4,"")</f>
        <v/>
      </c>
      <c r="I4" s="8"/>
      <c r="J4" s="8"/>
      <c r="K4" s="8"/>
      <c r="L4" s="11">
        <f>(I4*4)+(J4*9)+(K4*4)</f>
        <v>0</v>
      </c>
      <c r="M4" s="53" t="str">
        <f>IF(B4&gt;0,VLOOKUP(B4,[2]TK_Suvestine!A:G,7,FALSE)/1000*D4,"")</f>
        <v/>
      </c>
    </row>
    <row r="5" spans="1:15" hidden="1" x14ac:dyDescent="0.35">
      <c r="A5" s="5" t="str">
        <f>IF(B5&gt;0,VLOOKUP(B5,[2]TK_Suvestine!A:B,2,FALSE),"")</f>
        <v/>
      </c>
      <c r="B5" s="50"/>
      <c r="C5" s="7" t="str">
        <f t="shared" si="0"/>
        <v/>
      </c>
      <c r="D5" s="8"/>
      <c r="E5" s="9" t="str">
        <f>IF(B5&gt;0,VLOOKUP(B5,[2]TK_Suvestine!A:F,3,FALSE)/1000*D5,"")</f>
        <v/>
      </c>
      <c r="F5" s="9" t="str">
        <f>IF(B5&gt;0,VLOOKUP(B5,[2]TK_Suvestine!A:F,4,FALSE)/1000*D5,"")</f>
        <v/>
      </c>
      <c r="G5" s="9" t="str">
        <f>IF(B5&gt;0,VLOOKUP(B5,[2]TK_Suvestine!A:F,5,FALSE)/1000*D5,"")</f>
        <v/>
      </c>
      <c r="H5" s="9" t="str">
        <f>IF(B5&gt;0,VLOOKUP(B5,[2]TK_Suvestine!A:F,6,FALSE)/1000*D5,"")</f>
        <v/>
      </c>
      <c r="M5" s="53" t="str">
        <f>IF(B5&gt;0,VLOOKUP(B5,[2]TK_Suvestine!A:G,7,FALSE)/1000*D5,"")</f>
        <v/>
      </c>
    </row>
    <row r="6" spans="1:15" x14ac:dyDescent="0.35">
      <c r="A6" s="19"/>
      <c r="B6" s="20"/>
      <c r="C6" s="19"/>
      <c r="D6" s="19"/>
      <c r="E6" s="21"/>
      <c r="F6" s="21"/>
      <c r="G6" s="21"/>
      <c r="H6" s="22"/>
      <c r="I6" s="152"/>
      <c r="J6" s="152"/>
      <c r="K6" s="152"/>
      <c r="L6" s="152"/>
      <c r="M6" s="65"/>
      <c r="N6" s="24"/>
      <c r="O6" s="24"/>
    </row>
    <row r="7" spans="1:15" ht="15" customHeight="1" x14ac:dyDescent="0.35">
      <c r="A7" s="151" t="s">
        <v>128</v>
      </c>
      <c r="B7" s="151"/>
      <c r="C7" s="151"/>
      <c r="D7" s="151"/>
      <c r="E7" s="151"/>
      <c r="F7" s="151"/>
      <c r="G7" s="151"/>
      <c r="H7" s="151"/>
      <c r="I7" s="141" t="s">
        <v>7</v>
      </c>
      <c r="J7" s="142"/>
      <c r="K7" s="143"/>
      <c r="L7" s="135" t="s">
        <v>8</v>
      </c>
      <c r="M7" s="65"/>
    </row>
    <row r="8" spans="1:15" ht="30" customHeight="1" x14ac:dyDescent="0.35">
      <c r="A8" s="135" t="s">
        <v>3</v>
      </c>
      <c r="B8" s="144" t="s">
        <v>4</v>
      </c>
      <c r="C8" s="135" t="s">
        <v>5</v>
      </c>
      <c r="D8" s="146" t="s">
        <v>6</v>
      </c>
      <c r="E8" s="132" t="s">
        <v>7</v>
      </c>
      <c r="F8" s="133"/>
      <c r="G8" s="134"/>
      <c r="H8" s="135" t="s">
        <v>8</v>
      </c>
      <c r="I8" s="4" t="s">
        <v>10</v>
      </c>
      <c r="J8" s="4" t="s">
        <v>11</v>
      </c>
      <c r="K8" s="4" t="s">
        <v>13</v>
      </c>
      <c r="L8" s="136"/>
      <c r="M8" s="137" t="s">
        <v>9</v>
      </c>
    </row>
    <row r="9" spans="1:15" ht="29" x14ac:dyDescent="0.35">
      <c r="A9" s="136"/>
      <c r="B9" s="145"/>
      <c r="C9" s="136"/>
      <c r="D9" s="147"/>
      <c r="E9" s="4" t="s">
        <v>10</v>
      </c>
      <c r="F9" s="4" t="s">
        <v>11</v>
      </c>
      <c r="G9" s="4" t="s">
        <v>12</v>
      </c>
      <c r="H9" s="136"/>
      <c r="I9" s="26">
        <v>3.484</v>
      </c>
      <c r="J9" s="26">
        <v>4.9749999999999996</v>
      </c>
      <c r="K9" s="26">
        <v>11.519</v>
      </c>
      <c r="L9" s="11">
        <f>(I9*4)+(J9*9)+(K9*4)</f>
        <v>104.78700000000001</v>
      </c>
      <c r="M9" s="137"/>
    </row>
    <row r="10" spans="1:15" ht="30.75" customHeight="1" x14ac:dyDescent="0.35">
      <c r="A10" s="27" t="str">
        <f>IF(B10&gt;0,VLOOKUP(B10,[2]TK_Suvestine!A:B,2,FALSE),"")</f>
        <v>Šviežių kopūstų sriuba su bulvėmis (tausojantis) (augalinis)</v>
      </c>
      <c r="B10" s="38" t="s">
        <v>115</v>
      </c>
      <c r="C10" s="28">
        <f t="shared" ref="C10:C17" si="1">IF(D10&gt;0,D10,"")</f>
        <v>150</v>
      </c>
      <c r="D10" s="29">
        <v>150</v>
      </c>
      <c r="E10" s="30">
        <f>IF(B10&gt;0,VLOOKUP(B10,[2]TK_Suvestine!A:F,3,FALSE)/1000*D10,"")</f>
        <v>1.2562500000000001</v>
      </c>
      <c r="F10" s="30">
        <f>IF(B10&gt;0,VLOOKUP(B10,[2]TK_Suvestine!A:F,4,FALSE)/1000*D10,"")</f>
        <v>1.6623000000000003</v>
      </c>
      <c r="G10" s="30">
        <f>IF(B10&gt;0,VLOOKUP(B10,[2]TK_Suvestine!A:F,5,FALSE)/1000*D10,"")</f>
        <v>7.7251499999999984</v>
      </c>
      <c r="H10" s="30">
        <f>IF(B10&gt;0,VLOOKUP(B10,[2]TK_Suvestine!A:F,6,FALSE)/1000*D10,"")</f>
        <v>46.015500000000003</v>
      </c>
      <c r="I10" s="26">
        <v>2.6</v>
      </c>
      <c r="J10" s="26">
        <v>30</v>
      </c>
      <c r="K10" s="26">
        <v>2.7</v>
      </c>
      <c r="L10" s="11">
        <f>(I10*4)+(J10*9)+(K10*4)</f>
        <v>291.2</v>
      </c>
      <c r="M10" s="53">
        <f>IF(B10&gt;0,VLOOKUP(B10,[2]TK_Suvestine!A:G,7,FALSE)/1000*D10,"")</f>
        <v>8.5294199999999987E-2</v>
      </c>
    </row>
    <row r="11" spans="1:15" x14ac:dyDescent="0.35">
      <c r="A11" s="27" t="str">
        <f>IF(B11&gt;0,VLOOKUP(B11,[2]TK_Suvestine!A:B,2,FALSE),"")</f>
        <v>Duona</v>
      </c>
      <c r="B11" s="38" t="s">
        <v>17</v>
      </c>
      <c r="C11" s="28">
        <f t="shared" si="1"/>
        <v>25</v>
      </c>
      <c r="D11" s="29">
        <v>25</v>
      </c>
      <c r="E11" s="30">
        <f>IF(B11&gt;0,VLOOKUP(B11,[2]TK_Suvestine!A:F,3,FALSE)/1000*D11,"")</f>
        <v>1.9750000000000001</v>
      </c>
      <c r="F11" s="30">
        <f>IF(B11&gt;0,VLOOKUP(B11,[2]TK_Suvestine!A:F,4,FALSE)/1000*D11,"")</f>
        <v>0.4</v>
      </c>
      <c r="G11" s="30">
        <f>IF(B11&gt;0,VLOOKUP(B11,[2]TK_Suvestine!A:F,5,FALSE)/1000*D11,"")</f>
        <v>11.074999999999999</v>
      </c>
      <c r="H11" s="30">
        <f>IF(B11&gt;0,VLOOKUP(B11,[2]TK_Suvestine!A:F,6,FALSE)/1000*D11,"")</f>
        <v>54.25</v>
      </c>
      <c r="I11" s="26"/>
      <c r="J11" s="26"/>
      <c r="K11" s="26"/>
      <c r="L11" s="11"/>
      <c r="M11" s="53"/>
    </row>
    <row r="12" spans="1:15" x14ac:dyDescent="0.35">
      <c r="A12" s="27" t="s">
        <v>120</v>
      </c>
      <c r="B12" s="110" t="s">
        <v>87</v>
      </c>
      <c r="C12" s="28">
        <f t="shared" si="1"/>
        <v>75</v>
      </c>
      <c r="D12" s="29">
        <v>75</v>
      </c>
      <c r="E12" s="30">
        <f>IF(B12&gt;0,VLOOKUP(B12,[2]TK_Suvestine!A:F,3,FALSE)/1000*D12,"")</f>
        <v>16.299942000000001</v>
      </c>
      <c r="F12" s="30">
        <f>IF(B12&gt;0,VLOOKUP(B12,[2]TK_Suvestine!A:F,4,FALSE)/1000*D12,"")</f>
        <v>12.634626000000003</v>
      </c>
      <c r="G12" s="30">
        <f>IF(B12&gt;0,VLOOKUP(B12,[2]TK_Suvestine!A:F,5,FALSE)/1000*D12,"")</f>
        <v>0.11976600000000001</v>
      </c>
      <c r="H12" s="30">
        <f>IF(B12&gt;0,VLOOKUP(B12,[2]TK_Suvestine!A:F,6,FALSE)/1000*D12,"")</f>
        <v>179.008635</v>
      </c>
      <c r="I12" s="26"/>
      <c r="J12" s="26"/>
      <c r="K12" s="26"/>
      <c r="L12" s="11"/>
      <c r="M12" s="53">
        <f>IF(B12&gt;0,VLOOKUP(B12,[2]TK_Suvestine!A:G,7,FALSE)/1000*D12,"")</f>
        <v>1.7424907500000004</v>
      </c>
    </row>
    <row r="13" spans="1:15" x14ac:dyDescent="0.35">
      <c r="A13" s="27" t="str">
        <f>IF(B13&gt;0,VLOOKUP(B13,[2]TK_Suvestine!A:B,2,FALSE),"")</f>
        <v>Ryžiai su daržovėmis (tausojantis)</v>
      </c>
      <c r="B13" s="110" t="s">
        <v>88</v>
      </c>
      <c r="C13" s="33">
        <f t="shared" si="1"/>
        <v>80</v>
      </c>
      <c r="D13" s="63">
        <v>80</v>
      </c>
      <c r="E13" s="64">
        <f>IF(B13&gt;0,VLOOKUP(B13,[2]TK_Suvestine!A:F,3,FALSE)/1000*D13,"")</f>
        <v>1.7543999999999995</v>
      </c>
      <c r="F13" s="64">
        <f>IF(B13&gt;0,VLOOKUP(B13,[2]TK_Suvestine!A:F,4,FALSE)/1000*D13,"")</f>
        <v>2.4119999999999999</v>
      </c>
      <c r="G13" s="64">
        <f>IF(B13&gt;0,VLOOKUP(B13,[2]TK_Suvestine!A:F,5,FALSE)/1000*D13,"")</f>
        <v>12.532800000000002</v>
      </c>
      <c r="H13" s="64">
        <f>IF(B13&gt;0,VLOOKUP(B13,[2]TK_Suvestine!A:F,6,FALSE)/1000*D13,"")</f>
        <v>76.823999999999998</v>
      </c>
      <c r="I13" s="10">
        <v>0.7</v>
      </c>
      <c r="J13" s="10">
        <v>0</v>
      </c>
      <c r="K13" s="10">
        <v>2.8</v>
      </c>
      <c r="L13" s="11">
        <f>(I13*4)+(J13*9)+(K13*4)</f>
        <v>14</v>
      </c>
      <c r="M13" s="53">
        <f>IF(B13&gt;0,VLOOKUP(B13,[2]TK_Suvestine!A:G,7,FALSE)/1000*D13,"")</f>
        <v>0.13704</v>
      </c>
    </row>
    <row r="14" spans="1:15" x14ac:dyDescent="0.35">
      <c r="A14" s="29" t="str">
        <f>IF(B14&gt;0,VLOOKUP(B14,[2]TK_Suvestine!A:B,2,FALSE),"")</f>
        <v>Pomidorai</v>
      </c>
      <c r="B14" s="110" t="s">
        <v>22</v>
      </c>
      <c r="C14" s="28">
        <f t="shared" si="1"/>
        <v>30</v>
      </c>
      <c r="D14" s="29">
        <v>30</v>
      </c>
      <c r="E14" s="30">
        <f>IF(B14&gt;0,VLOOKUP(B14,[2]TK_Suvestine!A:F,3,FALSE)/1000*D14,"")</f>
        <v>0.3</v>
      </c>
      <c r="F14" s="30">
        <f>IF(B14&gt;0,VLOOKUP(B14,[2]TK_Suvestine!A:F,4,FALSE)/1000*D14,"")</f>
        <v>0.06</v>
      </c>
      <c r="G14" s="30">
        <f>IF(B14&gt;0,VLOOKUP(B14,[2]TK_Suvestine!A:F,5,FALSE)/1000*D14,"")</f>
        <v>1.2299999999999998</v>
      </c>
      <c r="H14" s="30">
        <f>IF(B14&gt;0,VLOOKUP(B14,[2]TK_Suvestine!A:F,6,FALSE)/1000*D14,"")</f>
        <v>5.1000000000000005</v>
      </c>
      <c r="I14" s="10">
        <v>0</v>
      </c>
      <c r="J14" s="10">
        <v>0</v>
      </c>
      <c r="K14" s="10">
        <v>0</v>
      </c>
      <c r="L14" s="11">
        <f>(I14*4)+(J14*9)+(K14*4)</f>
        <v>0</v>
      </c>
      <c r="M14" s="53">
        <f>IF(B14&gt;0,VLOOKUP(B14,[2]TK_Suvestine!A:G,7,FALSE)/1000*D14,"")</f>
        <v>7.9591979999999993E-2</v>
      </c>
    </row>
    <row r="15" spans="1:15" x14ac:dyDescent="0.35">
      <c r="A15" s="29" t="str">
        <f>IF(B15&gt;0,VLOOKUP(B15,[2]TK_Suvestine!A:B,2,FALSE),"")</f>
        <v>Rauginti ar marinuoti, ar švieži agurkai</v>
      </c>
      <c r="B15" s="110" t="s">
        <v>21</v>
      </c>
      <c r="C15" s="28">
        <f t="shared" si="1"/>
        <v>30</v>
      </c>
      <c r="D15" s="29">
        <v>30</v>
      </c>
      <c r="E15" s="30">
        <f>IF(B15&gt;0,VLOOKUP(B15,[2]TK_Suvestine!A:F,3,FALSE)/1000*D15,"")</f>
        <v>0.15</v>
      </c>
      <c r="F15" s="30">
        <f>IF(B15&gt;0,VLOOKUP(B15,[2]TK_Suvestine!A:F,4,FALSE)/1000*D15,"")</f>
        <v>0.03</v>
      </c>
      <c r="G15" s="30">
        <f>IF(B15&gt;0,VLOOKUP(B15,[2]TK_Suvestine!A:F,5,FALSE)/1000*D15,"")</f>
        <v>1.05</v>
      </c>
      <c r="H15" s="30">
        <f>IF(B15&gt;0,VLOOKUP(B15,[2]TK_Suvestine!A:F,6,FALSE)/1000*D15,"")</f>
        <v>4.9800000000000004</v>
      </c>
      <c r="I15" s="10"/>
      <c r="J15" s="10"/>
      <c r="K15" s="10"/>
      <c r="L15" s="11"/>
      <c r="M15" s="53"/>
    </row>
    <row r="16" spans="1:15" x14ac:dyDescent="0.35">
      <c r="A16" s="27" t="str">
        <f>IF(B16&gt;0,VLOOKUP(B16,[1]TK_Suvestine!A:B,2,FALSE),"")</f>
        <v>Vaisiai</v>
      </c>
      <c r="B16" s="32" t="s">
        <v>23</v>
      </c>
      <c r="C16" s="28">
        <v>80</v>
      </c>
      <c r="D16" s="29">
        <v>100</v>
      </c>
      <c r="E16" s="34">
        <f>IF(B16&gt;0,VLOOKUP(B16,[1]TK_Suvestine!A:F,3,FALSE)/1000*D16,"")</f>
        <v>0.4</v>
      </c>
      <c r="F16" s="34">
        <f>IF(B16&gt;0,VLOOKUP(B16,[1]TK_Suvestine!A:F,4,FALSE)/1000*D16,"")</f>
        <v>0.4</v>
      </c>
      <c r="G16" s="34">
        <f>IF(B16&gt;0,VLOOKUP(B16,[1]TK_Suvestine!A:F,5,FALSE)/1000*D16,"")</f>
        <v>13</v>
      </c>
      <c r="H16" s="34">
        <f>IF(B16&gt;0,VLOOKUP(B16,[1]TK_Suvestine!A:F,6,FALSE)/1000*D16,"")</f>
        <v>53</v>
      </c>
      <c r="I16" s="10"/>
      <c r="J16" s="10"/>
      <c r="K16" s="10"/>
      <c r="L16" s="11"/>
      <c r="M16" s="53"/>
    </row>
    <row r="17" spans="1:16" hidden="1" x14ac:dyDescent="0.35">
      <c r="A17" s="35" t="str">
        <f>IF(B17&gt;0,VLOOKUP(B17,[2]TK_Suvestine!A:B,2,FALSE),"")</f>
        <v/>
      </c>
      <c r="B17" s="50"/>
      <c r="C17" s="28" t="str">
        <f t="shared" si="1"/>
        <v/>
      </c>
      <c r="D17" s="29"/>
      <c r="E17" s="30" t="str">
        <f>IF(B17&gt;0,VLOOKUP(B17,[2]TK_Suvestine!A:F,3,FALSE)/1000*D17,"")</f>
        <v/>
      </c>
      <c r="F17" s="30" t="str">
        <f>IF(B17&gt;0,VLOOKUP(B17,[2]TK_Suvestine!A:F,4,FALSE)/1000*D17,"")</f>
        <v/>
      </c>
      <c r="G17" s="30" t="str">
        <f>IF(B17&gt;0,VLOOKUP(B17,[2]TK_Suvestine!A:F,5,FALSE)/1000*D17,"")</f>
        <v/>
      </c>
      <c r="H17" s="30" t="str">
        <f>IF(B17&gt;0,VLOOKUP(B17,[2]TK_Suvestine!A:F,6,FALSE)/1000*D17,"")</f>
        <v/>
      </c>
      <c r="I17" s="10">
        <v>0</v>
      </c>
      <c r="J17" s="10">
        <v>0</v>
      </c>
      <c r="K17" s="10">
        <v>0</v>
      </c>
      <c r="L17" s="11">
        <f>(I17*4)+(J17*9)+(K17*4)</f>
        <v>0</v>
      </c>
      <c r="M17" s="53" t="str">
        <f>IF(B17&gt;0,VLOOKUP(B17,[2]TK_Suvestine!A:G,7,FALSE)/1000*D17,"")</f>
        <v/>
      </c>
      <c r="N17" s="13"/>
      <c r="O17" s="13"/>
      <c r="P17" s="13"/>
    </row>
    <row r="18" spans="1:16" ht="15" hidden="1" customHeight="1" x14ac:dyDescent="0.35">
      <c r="I18" s="138" t="s">
        <v>2</v>
      </c>
      <c r="J18" s="138"/>
      <c r="K18" s="138"/>
      <c r="L18" s="138"/>
      <c r="M18" s="65"/>
    </row>
    <row r="19" spans="1:16" ht="15" hidden="1" customHeight="1" x14ac:dyDescent="0.35">
      <c r="A19" s="139" t="s">
        <v>24</v>
      </c>
      <c r="B19" s="139"/>
      <c r="C19" s="139"/>
      <c r="D19" s="139"/>
      <c r="E19" s="139"/>
      <c r="F19" s="139"/>
      <c r="G19" s="139"/>
      <c r="H19" s="139"/>
      <c r="I19" s="141" t="s">
        <v>7</v>
      </c>
      <c r="J19" s="142"/>
      <c r="K19" s="143"/>
      <c r="L19" s="135" t="s">
        <v>8</v>
      </c>
      <c r="M19" s="65"/>
    </row>
    <row r="20" spans="1:16" ht="29" hidden="1" x14ac:dyDescent="0.35">
      <c r="A20" s="135" t="s">
        <v>3</v>
      </c>
      <c r="B20" s="144" t="s">
        <v>4</v>
      </c>
      <c r="C20" s="135" t="s">
        <v>5</v>
      </c>
      <c r="D20" s="146" t="s">
        <v>6</v>
      </c>
      <c r="E20" s="132" t="s">
        <v>7</v>
      </c>
      <c r="F20" s="133"/>
      <c r="G20" s="134"/>
      <c r="H20" s="135" t="s">
        <v>8</v>
      </c>
      <c r="I20" s="4" t="s">
        <v>10</v>
      </c>
      <c r="J20" s="4" t="s">
        <v>11</v>
      </c>
      <c r="K20" s="4" t="s">
        <v>13</v>
      </c>
      <c r="L20" s="136"/>
      <c r="M20" s="137" t="s">
        <v>9</v>
      </c>
    </row>
    <row r="21" spans="1:16" ht="29" hidden="1" x14ac:dyDescent="0.35">
      <c r="A21" s="136"/>
      <c r="B21" s="145"/>
      <c r="C21" s="136"/>
      <c r="D21" s="147"/>
      <c r="E21" s="4" t="s">
        <v>10</v>
      </c>
      <c r="F21" s="4" t="s">
        <v>11</v>
      </c>
      <c r="G21" s="4" t="s">
        <v>12</v>
      </c>
      <c r="H21" s="136"/>
      <c r="I21" s="10">
        <v>5.4349999999999996</v>
      </c>
      <c r="J21" s="10">
        <v>2.69</v>
      </c>
      <c r="K21" s="10">
        <v>33.28</v>
      </c>
      <c r="L21" s="11">
        <f t="shared" ref="L21:L26" si="2">(I21*4)+(J21*9)+(K21*4)</f>
        <v>179.07</v>
      </c>
      <c r="M21" s="137"/>
    </row>
    <row r="22" spans="1:16" hidden="1" x14ac:dyDescent="0.35">
      <c r="A22" s="29" t="str">
        <f>IF(B22&gt;0,VLOOKUP(B22,[2]TK_Suvestine!A:B,2,FALSE),"")</f>
        <v>Pertrintas kiaušinis su 82% sviestu</v>
      </c>
      <c r="B22" s="38" t="s">
        <v>89</v>
      </c>
      <c r="C22" s="28" t="s">
        <v>90</v>
      </c>
      <c r="D22" s="8"/>
      <c r="E22" s="9">
        <f>IF(B22&gt;0,VLOOKUP(B22,[2]TK_Suvestine!A:F,3,FALSE)/1000*D22,"")</f>
        <v>0</v>
      </c>
      <c r="F22" s="9">
        <f>IF(B22&gt;0,VLOOKUP(B22,[2]TK_Suvestine!A:F,4,FALSE)/1000*D22,"")</f>
        <v>0</v>
      </c>
      <c r="G22" s="9">
        <f>IF(B22&gt;0,VLOOKUP(B22,[2]TK_Suvestine!A:F,5,FALSE)/1000*D22,"")</f>
        <v>0</v>
      </c>
      <c r="H22" s="9">
        <f>IF(B22&gt;0,VLOOKUP(B22,[2]TK_Suvestine!A:F,6,FALSE)/1000*D22,"")</f>
        <v>0</v>
      </c>
      <c r="I22" s="8">
        <v>2.4</v>
      </c>
      <c r="J22" s="8">
        <v>30</v>
      </c>
      <c r="K22" s="8">
        <v>3.1</v>
      </c>
      <c r="L22" s="11">
        <f t="shared" si="2"/>
        <v>292</v>
      </c>
      <c r="M22" s="53">
        <f>IF(B22&gt;0,VLOOKUP(B22,[2]TK_Suvestine!A:G,7,FALSE)/1000*D22,"")</f>
        <v>0</v>
      </c>
    </row>
    <row r="23" spans="1:16" hidden="1" x14ac:dyDescent="0.35">
      <c r="A23" s="29" t="str">
        <f>IF(B23&gt;0,VLOOKUP(B23,[2]TK_Suvestine!A:B,2,FALSE),"")</f>
        <v>Batonas su sėlenomis</v>
      </c>
      <c r="B23" s="38" t="s">
        <v>39</v>
      </c>
      <c r="C23" s="28" t="str">
        <f t="shared" ref="C23:C27" si="3">IF(D23&gt;0,D23,"")</f>
        <v/>
      </c>
      <c r="D23" s="8"/>
      <c r="E23" s="9">
        <f>IF(B23&gt;0,VLOOKUP(B23,[2]TK_Suvestine!A:F,3,FALSE)/1000*D23,"")</f>
        <v>0</v>
      </c>
      <c r="F23" s="9">
        <f>IF(B23&gt;0,VLOOKUP(B23,[2]TK_Suvestine!A:F,4,FALSE)/1000*D23,"")</f>
        <v>0</v>
      </c>
      <c r="G23" s="9">
        <f>IF(B23&gt;0,VLOOKUP(B23,[2]TK_Suvestine!A:F,5,FALSE)/1000*D23,"")</f>
        <v>0</v>
      </c>
      <c r="H23" s="9">
        <f>IF(B23&gt;0,VLOOKUP(B23,[2]TK_Suvestine!A:F,6,FALSE)/1000*D23,"")</f>
        <v>0</v>
      </c>
      <c r="I23" s="8">
        <v>2.4</v>
      </c>
      <c r="J23" s="8">
        <v>30</v>
      </c>
      <c r="K23" s="8">
        <v>3.1</v>
      </c>
      <c r="L23" s="11">
        <f t="shared" si="2"/>
        <v>292</v>
      </c>
      <c r="M23" s="53">
        <f>IF(B23&gt;0,VLOOKUP(B23,[2]TK_Suvestine!A:G,7,FALSE)/1000*D23,"")</f>
        <v>0</v>
      </c>
    </row>
    <row r="24" spans="1:16" ht="18.75" hidden="1" customHeight="1" x14ac:dyDescent="0.35">
      <c r="A24" s="5" t="str">
        <f>IF(B24&gt;0,VLOOKUP(B24,[2]TK_Suvestine!A:B,2,FALSE),"")</f>
        <v>Kmynų arba pankolių arbata be cukraus</v>
      </c>
      <c r="B24" s="47" t="s">
        <v>40</v>
      </c>
      <c r="C24" s="28" t="str">
        <f t="shared" si="3"/>
        <v/>
      </c>
      <c r="D24" s="5"/>
      <c r="E24" s="9">
        <f>IF(B24&gt;0,VLOOKUP(B24,[2]TK_Suvestine!A:F,3,FALSE)/1000*D24,"")</f>
        <v>0</v>
      </c>
      <c r="F24" s="9">
        <f>IF(B24&gt;0,VLOOKUP(B24,[2]TK_Suvestine!A:F,4,FALSE)/1000*D24,"")</f>
        <v>0</v>
      </c>
      <c r="G24" s="9">
        <f>IF(B24&gt;0,VLOOKUP(B24,[2]TK_Suvestine!A:F,5,FALSE)/1000*D24,"")</f>
        <v>0</v>
      </c>
      <c r="H24" s="9">
        <f>IF(B24&gt;0,VLOOKUP(B24,[2]TK_Suvestine!A:F,6,FALSE)/1000*D24,"")</f>
        <v>0</v>
      </c>
      <c r="I24" s="10">
        <v>0</v>
      </c>
      <c r="J24" s="10">
        <v>0</v>
      </c>
      <c r="K24" s="10">
        <v>0</v>
      </c>
      <c r="L24" s="11">
        <f t="shared" si="2"/>
        <v>0</v>
      </c>
      <c r="M24" s="53">
        <f>IF(B24&gt;0,VLOOKUP(B24,[2]TK_Suvestine!A:G,7,FALSE)/1000*D24,"")</f>
        <v>0</v>
      </c>
    </row>
    <row r="25" spans="1:16" hidden="1" x14ac:dyDescent="0.35">
      <c r="A25" s="27" t="str">
        <f>IF(B25&gt;0,VLOOKUP(B25,[2]TK_Suvestine!A:B,2,FALSE),"")</f>
        <v/>
      </c>
      <c r="B25" s="39"/>
      <c r="C25" s="28" t="str">
        <f t="shared" si="3"/>
        <v/>
      </c>
      <c r="D25" s="5"/>
      <c r="E25" s="9" t="str">
        <f>IF(B25&gt;0,VLOOKUP(B25,[2]TK_Suvestine!A:F,3,FALSE)/1000*D25,"")</f>
        <v/>
      </c>
      <c r="F25" s="9" t="str">
        <f>IF(B25&gt;0,VLOOKUP(B25,[2]TK_Suvestine!A:F,4,FALSE)/1000*D25,"")</f>
        <v/>
      </c>
      <c r="G25" s="9" t="str">
        <f>IF(B25&gt;0,VLOOKUP(B25,[2]TK_Suvestine!A:F,5,FALSE)/1000*D25,"")</f>
        <v/>
      </c>
      <c r="H25" s="9" t="str">
        <f>IF(B25&gt;0,VLOOKUP(B25,[2]TK_Suvestine!A:F,6,FALSE)/1000*D25,"")</f>
        <v/>
      </c>
      <c r="I25" s="10">
        <v>0</v>
      </c>
      <c r="J25" s="10">
        <v>0</v>
      </c>
      <c r="K25" s="10">
        <v>0</v>
      </c>
      <c r="L25" s="11">
        <f t="shared" si="2"/>
        <v>0</v>
      </c>
      <c r="M25" s="53" t="str">
        <f>IF(B25&gt;0,VLOOKUP(B25,[2]TK_Suvestine!A:G,7,FALSE)/1000*D25,"")</f>
        <v/>
      </c>
    </row>
    <row r="26" spans="1:16" hidden="1" x14ac:dyDescent="0.35">
      <c r="A26" s="40" t="str">
        <f>IF(B26&gt;0,VLOOKUP(B26,[2]TK_Suvestine!A:B,2,FALSE),"")</f>
        <v/>
      </c>
      <c r="B26" s="41"/>
      <c r="C26" s="28" t="str">
        <f t="shared" si="3"/>
        <v/>
      </c>
      <c r="D26" s="5"/>
      <c r="E26" s="9" t="str">
        <f>IF(B26&gt;0,VLOOKUP(B26,[2]TK_Suvestine!A:F,3,FALSE)/1000*D26,"")</f>
        <v/>
      </c>
      <c r="F26" s="9" t="str">
        <f>IF(B26&gt;0,VLOOKUP(B26,[2]TK_Suvestine!A:F,4,FALSE)/1000*D26,"")</f>
        <v/>
      </c>
      <c r="G26" s="9" t="str">
        <f>IF(B26&gt;0,VLOOKUP(B26,[2]TK_Suvestine!A:F,5,FALSE)/1000*D26,"")</f>
        <v/>
      </c>
      <c r="H26" s="9" t="str">
        <f>IF(B26&gt;0,VLOOKUP(B26,[2]TK_Suvestine!A:F,6,FALSE)/1000*D26,"")</f>
        <v/>
      </c>
      <c r="I26" s="10">
        <v>0</v>
      </c>
      <c r="J26" s="10">
        <v>0</v>
      </c>
      <c r="K26" s="10">
        <v>0</v>
      </c>
      <c r="L26" s="8">
        <f t="shared" si="2"/>
        <v>0</v>
      </c>
      <c r="M26" s="53" t="str">
        <f>IF(B26&gt;0,VLOOKUP(B26,[2]TK_Suvestine!A:G,7,FALSE)/1000*D26,"")</f>
        <v/>
      </c>
    </row>
    <row r="27" spans="1:16" hidden="1" x14ac:dyDescent="0.35">
      <c r="A27" s="29" t="str">
        <f>IF(B27&gt;0,VLOOKUP(B27,[2]TK_Suvestine!A:B,2,FALSE),"")</f>
        <v/>
      </c>
      <c r="B27" s="39"/>
      <c r="C27" s="28" t="str">
        <f t="shared" si="3"/>
        <v/>
      </c>
      <c r="D27" s="5"/>
      <c r="E27" s="9" t="str">
        <f>IF(B27&gt;0,VLOOKUP(B27,[2]TK_Suvestine!A:F,3,FALSE)/1000*D27,"")</f>
        <v/>
      </c>
      <c r="F27" s="9" t="str">
        <f>IF(B27&gt;0,VLOOKUP(B27,[2]TK_Suvestine!A:F,4,FALSE)/1000*D27,"")</f>
        <v/>
      </c>
      <c r="G27" s="9" t="str">
        <f>IF(B27&gt;0,VLOOKUP(B27,[2]TK_Suvestine!A:F,5,FALSE)/1000*D27,"")</f>
        <v/>
      </c>
      <c r="H27" s="9" t="str">
        <f>IF(B27&gt;0,VLOOKUP(B27,[2]TK_Suvestine!A:F,6,FALSE)/1000*D27,"")</f>
        <v/>
      </c>
      <c r="I27" s="8">
        <f>SUM(I21:I26)</f>
        <v>10.234999999999999</v>
      </c>
      <c r="J27" s="8">
        <f>SUM(J21:J26)</f>
        <v>62.69</v>
      </c>
      <c r="K27" s="8">
        <f>SUM(K21:K26)</f>
        <v>39.480000000000004</v>
      </c>
      <c r="L27" s="8">
        <f>SUM(L21:L26)</f>
        <v>763.06999999999994</v>
      </c>
      <c r="M27" s="53" t="str">
        <f>IF(B27&gt;0,VLOOKUP(B27,[2]TK_Suvestine!A:G,7,FALSE)/1000*D27,"")</f>
        <v/>
      </c>
    </row>
    <row r="28" spans="1:16" ht="15" hidden="1" customHeight="1" x14ac:dyDescent="0.35">
      <c r="A28" s="129" t="s">
        <v>15</v>
      </c>
      <c r="B28" s="130"/>
      <c r="C28" s="131"/>
      <c r="D28" s="42"/>
      <c r="E28" s="43">
        <f>SUM(E22:E27)</f>
        <v>0</v>
      </c>
      <c r="F28" s="43">
        <f>SUM(F22:F27)</f>
        <v>0</v>
      </c>
      <c r="G28" s="43">
        <f>SUM(G22:G27)</f>
        <v>0</v>
      </c>
      <c r="H28" s="43">
        <f>SUM(H22:H27)</f>
        <v>0</v>
      </c>
      <c r="M28" s="43">
        <f>SUM(M22:M27)</f>
        <v>0</v>
      </c>
    </row>
    <row r="29" spans="1:16" ht="29.25" customHeight="1" x14ac:dyDescent="0.35">
      <c r="A29" s="45" t="str">
        <f>IF(B29&gt;0,VLOOKUP(B29,[1]TK_Suvestine!A:B,2,FALSE),"")</f>
        <v>Naminė pica (tausojantis)</v>
      </c>
      <c r="B29" s="38" t="s">
        <v>102</v>
      </c>
      <c r="C29" s="5">
        <f t="shared" ref="C29" si="4">IF(D29&gt;0,D29,"")</f>
        <v>130</v>
      </c>
      <c r="D29" s="5">
        <v>130</v>
      </c>
      <c r="E29" s="46">
        <f>IF(B29&gt;0,VLOOKUP(B29,[1]TK_Suvestine!A:F,3,FALSE)/1000*D29,"")</f>
        <v>13.348204999999998</v>
      </c>
      <c r="F29" s="46">
        <f>IF(B29&gt;0,VLOOKUP(B29,[1]TK_Suvestine!A:F,4,FALSE)/1000*D29,"")</f>
        <v>12.694954999999998</v>
      </c>
      <c r="G29" s="46">
        <f>IF(B29&gt;0,VLOOKUP(B29,[1]TK_Suvestine!A:F,5,FALSE)/1000*D29,"")</f>
        <v>32.35765</v>
      </c>
      <c r="H29" s="46">
        <f>IF(B29&gt;0,VLOOKUP(B29,[1]TK_Suvestine!A:F,6,FALSE)/1000*D29,"")</f>
        <v>291.52109999999999</v>
      </c>
      <c r="I29" s="8"/>
      <c r="J29" s="8"/>
      <c r="K29" s="8"/>
      <c r="L29" s="8">
        <f t="shared" ref="L29:L30" si="5">(I29*4)+(J29*9)+(K29*4)</f>
        <v>0</v>
      </c>
      <c r="M29" s="53">
        <f>IF(B29&gt;0,VLOOKUP(B29,[2]TK_Suvestine!A:G,7,FALSE)/1000*D29,"")</f>
        <v>0.35895145000000001</v>
      </c>
    </row>
    <row r="30" spans="1:16" ht="15" hidden="1" customHeight="1" x14ac:dyDescent="0.35">
      <c r="A30" s="45" t="str">
        <f>IF(B30&gt;0,VLOOKUP(B30,[2]TK_Suvestine!A:B,2,FALSE),"")</f>
        <v/>
      </c>
      <c r="B30" s="41"/>
      <c r="C30" s="5" t="str">
        <f t="shared" ref="C30:C31" si="6">IF(D30&gt;0,D30,"")</f>
        <v/>
      </c>
      <c r="D30" s="5"/>
      <c r="E30" s="46" t="str">
        <f>IF(B30&gt;0,VLOOKUP(B30,[2]TK_Suvestine!A:F,3,FALSE)/1000*D30,"")</f>
        <v/>
      </c>
      <c r="F30" s="46" t="str">
        <f>IF(B30&gt;0,VLOOKUP(B30,[2]TK_Suvestine!A:F,4,FALSE)/1000*D30,"")</f>
        <v/>
      </c>
      <c r="G30" s="46" t="str">
        <f>IF(B30&gt;0,VLOOKUP(B30,[2]TK_Suvestine!A:F,5,FALSE)/1000*D30,"")</f>
        <v/>
      </c>
      <c r="H30" s="46" t="str">
        <f>IF(B30&gt;0,VLOOKUP(B30,[2]TK_Suvestine!A:F,6,FALSE)/1000*D30,"")</f>
        <v/>
      </c>
      <c r="I30" s="8"/>
      <c r="J30" s="8"/>
      <c r="K30" s="8"/>
      <c r="L30" s="8">
        <f t="shared" si="5"/>
        <v>0</v>
      </c>
      <c r="M30" s="53" t="str">
        <f>IF(B30&gt;0,VLOOKUP(B30,[2]TK_Suvestine!A:G,7,FALSE)/1000*D30,"")</f>
        <v/>
      </c>
    </row>
    <row r="31" spans="1:16" ht="15" hidden="1" customHeight="1" x14ac:dyDescent="0.35">
      <c r="A31" s="45" t="str">
        <f>IF(B31&gt;0,VLOOKUP(B31,[2]TK_Suvestine!A:B,2,FALSE),"")</f>
        <v/>
      </c>
      <c r="B31" s="41"/>
      <c r="C31" s="5" t="str">
        <f t="shared" si="6"/>
        <v/>
      </c>
      <c r="D31" s="5"/>
      <c r="E31" s="46" t="str">
        <f>IF(B31&gt;0,VLOOKUP(B31,[2]TK_Suvestine!A:F,3,FALSE)/1000*D31,"")</f>
        <v/>
      </c>
      <c r="F31" s="46" t="str">
        <f>IF(B31&gt;0,VLOOKUP(B31,[2]TK_Suvestine!A:F,4,FALSE)/1000*D31,"")</f>
        <v/>
      </c>
      <c r="G31" s="46" t="str">
        <f>IF(B31&gt;0,VLOOKUP(B31,[2]TK_Suvestine!A:F,5,FALSE)/1000*D31,"")</f>
        <v/>
      </c>
      <c r="H31" s="46" t="str">
        <f>IF(B31&gt;0,VLOOKUP(B31,[2]TK_Suvestine!A:F,6,FALSE)/1000*D31,"")</f>
        <v/>
      </c>
      <c r="I31" s="8">
        <f>SUM(I29:I30)</f>
        <v>0</v>
      </c>
      <c r="J31" s="8">
        <f>SUM(J29:J30)</f>
        <v>0</v>
      </c>
      <c r="K31" s="8">
        <f>SUM(K29:K30)</f>
        <v>0</v>
      </c>
      <c r="L31" s="8">
        <f>SUM(L29:L30)</f>
        <v>0</v>
      </c>
      <c r="M31" s="53" t="str">
        <f>IF(B31&gt;0,VLOOKUP(B31,[2]TK_Suvestine!A:G,7,FALSE)/1000*D31,"")</f>
        <v/>
      </c>
    </row>
    <row r="32" spans="1:16" x14ac:dyDescent="0.35">
      <c r="A32" s="13"/>
      <c r="B32" s="48"/>
      <c r="C32" s="13"/>
      <c r="D32" s="13"/>
      <c r="E32" s="13"/>
      <c r="F32" s="13"/>
      <c r="G32" s="13"/>
      <c r="H32" s="13"/>
    </row>
    <row r="34" spans="5:5" x14ac:dyDescent="0.35">
      <c r="E34" s="49"/>
    </row>
  </sheetData>
  <mergeCells count="23">
    <mergeCell ref="A28:C28"/>
    <mergeCell ref="E8:G8"/>
    <mergeCell ref="H8:H9"/>
    <mergeCell ref="M8:M9"/>
    <mergeCell ref="I18:L18"/>
    <mergeCell ref="A19:H19"/>
    <mergeCell ref="I19:K19"/>
    <mergeCell ref="L19:L20"/>
    <mergeCell ref="A20:A21"/>
    <mergeCell ref="B20:B21"/>
    <mergeCell ref="C20:C21"/>
    <mergeCell ref="D20:D21"/>
    <mergeCell ref="E20:G20"/>
    <mergeCell ref="H20:H21"/>
    <mergeCell ref="M20:M21"/>
    <mergeCell ref="I6:L6"/>
    <mergeCell ref="A7:H7"/>
    <mergeCell ref="I7:K7"/>
    <mergeCell ref="L7:L8"/>
    <mergeCell ref="A8:A9"/>
    <mergeCell ref="B8:B9"/>
    <mergeCell ref="C8:C9"/>
    <mergeCell ref="D8:D9"/>
  </mergeCells>
  <pageMargins left="0.70866141732283472" right="0.70866141732283472" top="0.74803149606299213" bottom="0.74803149606299213" header="0.31496062992125984" footer="0.31496062992125984"/>
  <pageSetup paperSize="9" scale="98" orientation="portrait" r:id="rId1"/>
  <headerFooter>
    <oddFooter>&amp;C10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Lapas314">
    <tabColor rgb="FFFFC000"/>
    <pageSetUpPr fitToPage="1"/>
  </sheetPr>
  <dimension ref="A1:P33"/>
  <sheetViews>
    <sheetView showWhiteSpace="0" zoomScaleNormal="100" workbookViewId="0">
      <selection activeCell="B33" sqref="B33"/>
    </sheetView>
  </sheetViews>
  <sheetFormatPr defaultRowHeight="14.5" x14ac:dyDescent="0.35"/>
  <cols>
    <col min="1" max="1" width="33" style="37" customWidth="1"/>
    <col min="2" max="2" width="5.7265625" style="2" customWidth="1"/>
    <col min="3" max="3" width="10" style="3" customWidth="1"/>
    <col min="4" max="4" width="8.81640625" style="3" hidden="1" customWidth="1"/>
    <col min="5" max="5" width="9.08984375" style="3"/>
    <col min="6" max="6" width="8.54296875" style="3" customWidth="1"/>
    <col min="7" max="7" width="11.7265625" style="3" customWidth="1"/>
    <col min="8" max="8" width="9.7265625" style="3" customWidth="1"/>
    <col min="9" max="9" width="10.36328125" style="3" hidden="1" customWidth="1"/>
    <col min="10" max="10" width="10.54296875" style="3" hidden="1" customWidth="1"/>
    <col min="11" max="11" width="10" style="3" hidden="1" customWidth="1"/>
    <col min="12" max="12" width="9.54296875" style="3" hidden="1" customWidth="1"/>
    <col min="13" max="13" width="11.81640625" style="3" hidden="1" customWidth="1"/>
    <col min="14" max="256" width="9.08984375" style="3"/>
    <col min="257" max="257" width="66.26953125" style="3" customWidth="1"/>
    <col min="258" max="258" width="5.7265625" style="3" customWidth="1"/>
    <col min="259" max="259" width="7.54296875" style="3" customWidth="1"/>
    <col min="260" max="260" width="8.81640625" style="3" customWidth="1"/>
    <col min="261" max="261" width="9.08984375" style="3"/>
    <col min="262" max="262" width="8.54296875" style="3" customWidth="1"/>
    <col min="263" max="263" width="12.54296875" style="3" customWidth="1"/>
    <col min="264" max="264" width="11.54296875" style="3" customWidth="1"/>
    <col min="265" max="268" width="0" style="3" hidden="1" customWidth="1"/>
    <col min="269" max="512" width="9.08984375" style="3"/>
    <col min="513" max="513" width="66.26953125" style="3" customWidth="1"/>
    <col min="514" max="514" width="5.7265625" style="3" customWidth="1"/>
    <col min="515" max="515" width="7.54296875" style="3" customWidth="1"/>
    <col min="516" max="516" width="8.81640625" style="3" customWidth="1"/>
    <col min="517" max="517" width="9.08984375" style="3"/>
    <col min="518" max="518" width="8.54296875" style="3" customWidth="1"/>
    <col min="519" max="519" width="12.54296875" style="3" customWidth="1"/>
    <col min="520" max="520" width="11.54296875" style="3" customWidth="1"/>
    <col min="521" max="524" width="0" style="3" hidden="1" customWidth="1"/>
    <col min="525" max="768" width="9.08984375" style="3"/>
    <col min="769" max="769" width="66.26953125" style="3" customWidth="1"/>
    <col min="770" max="770" width="5.7265625" style="3" customWidth="1"/>
    <col min="771" max="771" width="7.54296875" style="3" customWidth="1"/>
    <col min="772" max="772" width="8.81640625" style="3" customWidth="1"/>
    <col min="773" max="773" width="9.08984375" style="3"/>
    <col min="774" max="774" width="8.54296875" style="3" customWidth="1"/>
    <col min="775" max="775" width="12.54296875" style="3" customWidth="1"/>
    <col min="776" max="776" width="11.54296875" style="3" customWidth="1"/>
    <col min="777" max="780" width="0" style="3" hidden="1" customWidth="1"/>
    <col min="781" max="1024" width="9.08984375" style="3"/>
    <col min="1025" max="1025" width="66.26953125" style="3" customWidth="1"/>
    <col min="1026" max="1026" width="5.7265625" style="3" customWidth="1"/>
    <col min="1027" max="1027" width="7.54296875" style="3" customWidth="1"/>
    <col min="1028" max="1028" width="8.81640625" style="3" customWidth="1"/>
    <col min="1029" max="1029" width="9.08984375" style="3"/>
    <col min="1030" max="1030" width="8.54296875" style="3" customWidth="1"/>
    <col min="1031" max="1031" width="12.54296875" style="3" customWidth="1"/>
    <col min="1032" max="1032" width="11.54296875" style="3" customWidth="1"/>
    <col min="1033" max="1036" width="0" style="3" hidden="1" customWidth="1"/>
    <col min="1037" max="1280" width="9.08984375" style="3"/>
    <col min="1281" max="1281" width="66.26953125" style="3" customWidth="1"/>
    <col min="1282" max="1282" width="5.7265625" style="3" customWidth="1"/>
    <col min="1283" max="1283" width="7.54296875" style="3" customWidth="1"/>
    <col min="1284" max="1284" width="8.81640625" style="3" customWidth="1"/>
    <col min="1285" max="1285" width="9.08984375" style="3"/>
    <col min="1286" max="1286" width="8.54296875" style="3" customWidth="1"/>
    <col min="1287" max="1287" width="12.54296875" style="3" customWidth="1"/>
    <col min="1288" max="1288" width="11.54296875" style="3" customWidth="1"/>
    <col min="1289" max="1292" width="0" style="3" hidden="1" customWidth="1"/>
    <col min="1293" max="1536" width="9.08984375" style="3"/>
    <col min="1537" max="1537" width="66.26953125" style="3" customWidth="1"/>
    <col min="1538" max="1538" width="5.7265625" style="3" customWidth="1"/>
    <col min="1539" max="1539" width="7.54296875" style="3" customWidth="1"/>
    <col min="1540" max="1540" width="8.81640625" style="3" customWidth="1"/>
    <col min="1541" max="1541" width="9.08984375" style="3"/>
    <col min="1542" max="1542" width="8.54296875" style="3" customWidth="1"/>
    <col min="1543" max="1543" width="12.54296875" style="3" customWidth="1"/>
    <col min="1544" max="1544" width="11.54296875" style="3" customWidth="1"/>
    <col min="1545" max="1548" width="0" style="3" hidden="1" customWidth="1"/>
    <col min="1549" max="1792" width="9.08984375" style="3"/>
    <col min="1793" max="1793" width="66.26953125" style="3" customWidth="1"/>
    <col min="1794" max="1794" width="5.7265625" style="3" customWidth="1"/>
    <col min="1795" max="1795" width="7.54296875" style="3" customWidth="1"/>
    <col min="1796" max="1796" width="8.81640625" style="3" customWidth="1"/>
    <col min="1797" max="1797" width="9.08984375" style="3"/>
    <col min="1798" max="1798" width="8.54296875" style="3" customWidth="1"/>
    <col min="1799" max="1799" width="12.54296875" style="3" customWidth="1"/>
    <col min="1800" max="1800" width="11.54296875" style="3" customWidth="1"/>
    <col min="1801" max="1804" width="0" style="3" hidden="1" customWidth="1"/>
    <col min="1805" max="2048" width="9.08984375" style="3"/>
    <col min="2049" max="2049" width="66.26953125" style="3" customWidth="1"/>
    <col min="2050" max="2050" width="5.7265625" style="3" customWidth="1"/>
    <col min="2051" max="2051" width="7.54296875" style="3" customWidth="1"/>
    <col min="2052" max="2052" width="8.81640625" style="3" customWidth="1"/>
    <col min="2053" max="2053" width="9.08984375" style="3"/>
    <col min="2054" max="2054" width="8.54296875" style="3" customWidth="1"/>
    <col min="2055" max="2055" width="12.54296875" style="3" customWidth="1"/>
    <col min="2056" max="2056" width="11.54296875" style="3" customWidth="1"/>
    <col min="2057" max="2060" width="0" style="3" hidden="1" customWidth="1"/>
    <col min="2061" max="2304" width="9.08984375" style="3"/>
    <col min="2305" max="2305" width="66.26953125" style="3" customWidth="1"/>
    <col min="2306" max="2306" width="5.7265625" style="3" customWidth="1"/>
    <col min="2307" max="2307" width="7.54296875" style="3" customWidth="1"/>
    <col min="2308" max="2308" width="8.81640625" style="3" customWidth="1"/>
    <col min="2309" max="2309" width="9.08984375" style="3"/>
    <col min="2310" max="2310" width="8.54296875" style="3" customWidth="1"/>
    <col min="2311" max="2311" width="12.54296875" style="3" customWidth="1"/>
    <col min="2312" max="2312" width="11.54296875" style="3" customWidth="1"/>
    <col min="2313" max="2316" width="0" style="3" hidden="1" customWidth="1"/>
    <col min="2317" max="2560" width="9.08984375" style="3"/>
    <col min="2561" max="2561" width="66.26953125" style="3" customWidth="1"/>
    <col min="2562" max="2562" width="5.7265625" style="3" customWidth="1"/>
    <col min="2563" max="2563" width="7.54296875" style="3" customWidth="1"/>
    <col min="2564" max="2564" width="8.81640625" style="3" customWidth="1"/>
    <col min="2565" max="2565" width="9.08984375" style="3"/>
    <col min="2566" max="2566" width="8.54296875" style="3" customWidth="1"/>
    <col min="2567" max="2567" width="12.54296875" style="3" customWidth="1"/>
    <col min="2568" max="2568" width="11.54296875" style="3" customWidth="1"/>
    <col min="2569" max="2572" width="0" style="3" hidden="1" customWidth="1"/>
    <col min="2573" max="2816" width="9.08984375" style="3"/>
    <col min="2817" max="2817" width="66.26953125" style="3" customWidth="1"/>
    <col min="2818" max="2818" width="5.7265625" style="3" customWidth="1"/>
    <col min="2819" max="2819" width="7.54296875" style="3" customWidth="1"/>
    <col min="2820" max="2820" width="8.81640625" style="3" customWidth="1"/>
    <col min="2821" max="2821" width="9.08984375" style="3"/>
    <col min="2822" max="2822" width="8.54296875" style="3" customWidth="1"/>
    <col min="2823" max="2823" width="12.54296875" style="3" customWidth="1"/>
    <col min="2824" max="2824" width="11.54296875" style="3" customWidth="1"/>
    <col min="2825" max="2828" width="0" style="3" hidden="1" customWidth="1"/>
    <col min="2829" max="3072" width="9.08984375" style="3"/>
    <col min="3073" max="3073" width="66.26953125" style="3" customWidth="1"/>
    <col min="3074" max="3074" width="5.7265625" style="3" customWidth="1"/>
    <col min="3075" max="3075" width="7.54296875" style="3" customWidth="1"/>
    <col min="3076" max="3076" width="8.81640625" style="3" customWidth="1"/>
    <col min="3077" max="3077" width="9.08984375" style="3"/>
    <col min="3078" max="3078" width="8.54296875" style="3" customWidth="1"/>
    <col min="3079" max="3079" width="12.54296875" style="3" customWidth="1"/>
    <col min="3080" max="3080" width="11.54296875" style="3" customWidth="1"/>
    <col min="3081" max="3084" width="0" style="3" hidden="1" customWidth="1"/>
    <col min="3085" max="3328" width="9.08984375" style="3"/>
    <col min="3329" max="3329" width="66.26953125" style="3" customWidth="1"/>
    <col min="3330" max="3330" width="5.7265625" style="3" customWidth="1"/>
    <col min="3331" max="3331" width="7.54296875" style="3" customWidth="1"/>
    <col min="3332" max="3332" width="8.81640625" style="3" customWidth="1"/>
    <col min="3333" max="3333" width="9.08984375" style="3"/>
    <col min="3334" max="3334" width="8.54296875" style="3" customWidth="1"/>
    <col min="3335" max="3335" width="12.54296875" style="3" customWidth="1"/>
    <col min="3336" max="3336" width="11.54296875" style="3" customWidth="1"/>
    <col min="3337" max="3340" width="0" style="3" hidden="1" customWidth="1"/>
    <col min="3341" max="3584" width="9.08984375" style="3"/>
    <col min="3585" max="3585" width="66.26953125" style="3" customWidth="1"/>
    <col min="3586" max="3586" width="5.7265625" style="3" customWidth="1"/>
    <col min="3587" max="3587" width="7.54296875" style="3" customWidth="1"/>
    <col min="3588" max="3588" width="8.81640625" style="3" customWidth="1"/>
    <col min="3589" max="3589" width="9.08984375" style="3"/>
    <col min="3590" max="3590" width="8.54296875" style="3" customWidth="1"/>
    <col min="3591" max="3591" width="12.54296875" style="3" customWidth="1"/>
    <col min="3592" max="3592" width="11.54296875" style="3" customWidth="1"/>
    <col min="3593" max="3596" width="0" style="3" hidden="1" customWidth="1"/>
    <col min="3597" max="3840" width="9.08984375" style="3"/>
    <col min="3841" max="3841" width="66.26953125" style="3" customWidth="1"/>
    <col min="3842" max="3842" width="5.7265625" style="3" customWidth="1"/>
    <col min="3843" max="3843" width="7.54296875" style="3" customWidth="1"/>
    <col min="3844" max="3844" width="8.81640625" style="3" customWidth="1"/>
    <col min="3845" max="3845" width="9.08984375" style="3"/>
    <col min="3846" max="3846" width="8.54296875" style="3" customWidth="1"/>
    <col min="3847" max="3847" width="12.54296875" style="3" customWidth="1"/>
    <col min="3848" max="3848" width="11.54296875" style="3" customWidth="1"/>
    <col min="3849" max="3852" width="0" style="3" hidden="1" customWidth="1"/>
    <col min="3853" max="4096" width="9.08984375" style="3"/>
    <col min="4097" max="4097" width="66.26953125" style="3" customWidth="1"/>
    <col min="4098" max="4098" width="5.7265625" style="3" customWidth="1"/>
    <col min="4099" max="4099" width="7.54296875" style="3" customWidth="1"/>
    <col min="4100" max="4100" width="8.81640625" style="3" customWidth="1"/>
    <col min="4101" max="4101" width="9.08984375" style="3"/>
    <col min="4102" max="4102" width="8.54296875" style="3" customWidth="1"/>
    <col min="4103" max="4103" width="12.54296875" style="3" customWidth="1"/>
    <col min="4104" max="4104" width="11.54296875" style="3" customWidth="1"/>
    <col min="4105" max="4108" width="0" style="3" hidden="1" customWidth="1"/>
    <col min="4109" max="4352" width="9.08984375" style="3"/>
    <col min="4353" max="4353" width="66.26953125" style="3" customWidth="1"/>
    <col min="4354" max="4354" width="5.7265625" style="3" customWidth="1"/>
    <col min="4355" max="4355" width="7.54296875" style="3" customWidth="1"/>
    <col min="4356" max="4356" width="8.81640625" style="3" customWidth="1"/>
    <col min="4357" max="4357" width="9.08984375" style="3"/>
    <col min="4358" max="4358" width="8.54296875" style="3" customWidth="1"/>
    <col min="4359" max="4359" width="12.54296875" style="3" customWidth="1"/>
    <col min="4360" max="4360" width="11.54296875" style="3" customWidth="1"/>
    <col min="4361" max="4364" width="0" style="3" hidden="1" customWidth="1"/>
    <col min="4365" max="4608" width="9.08984375" style="3"/>
    <col min="4609" max="4609" width="66.26953125" style="3" customWidth="1"/>
    <col min="4610" max="4610" width="5.7265625" style="3" customWidth="1"/>
    <col min="4611" max="4611" width="7.54296875" style="3" customWidth="1"/>
    <col min="4612" max="4612" width="8.81640625" style="3" customWidth="1"/>
    <col min="4613" max="4613" width="9.08984375" style="3"/>
    <col min="4614" max="4614" width="8.54296875" style="3" customWidth="1"/>
    <col min="4615" max="4615" width="12.54296875" style="3" customWidth="1"/>
    <col min="4616" max="4616" width="11.54296875" style="3" customWidth="1"/>
    <col min="4617" max="4620" width="0" style="3" hidden="1" customWidth="1"/>
    <col min="4621" max="4864" width="9.08984375" style="3"/>
    <col min="4865" max="4865" width="66.26953125" style="3" customWidth="1"/>
    <col min="4866" max="4866" width="5.7265625" style="3" customWidth="1"/>
    <col min="4867" max="4867" width="7.54296875" style="3" customWidth="1"/>
    <col min="4868" max="4868" width="8.81640625" style="3" customWidth="1"/>
    <col min="4869" max="4869" width="9.08984375" style="3"/>
    <col min="4870" max="4870" width="8.54296875" style="3" customWidth="1"/>
    <col min="4871" max="4871" width="12.54296875" style="3" customWidth="1"/>
    <col min="4872" max="4872" width="11.54296875" style="3" customWidth="1"/>
    <col min="4873" max="4876" width="0" style="3" hidden="1" customWidth="1"/>
    <col min="4877" max="5120" width="9.08984375" style="3"/>
    <col min="5121" max="5121" width="66.26953125" style="3" customWidth="1"/>
    <col min="5122" max="5122" width="5.7265625" style="3" customWidth="1"/>
    <col min="5123" max="5123" width="7.54296875" style="3" customWidth="1"/>
    <col min="5124" max="5124" width="8.81640625" style="3" customWidth="1"/>
    <col min="5125" max="5125" width="9.08984375" style="3"/>
    <col min="5126" max="5126" width="8.54296875" style="3" customWidth="1"/>
    <col min="5127" max="5127" width="12.54296875" style="3" customWidth="1"/>
    <col min="5128" max="5128" width="11.54296875" style="3" customWidth="1"/>
    <col min="5129" max="5132" width="0" style="3" hidden="1" customWidth="1"/>
    <col min="5133" max="5376" width="9.08984375" style="3"/>
    <col min="5377" max="5377" width="66.26953125" style="3" customWidth="1"/>
    <col min="5378" max="5378" width="5.7265625" style="3" customWidth="1"/>
    <col min="5379" max="5379" width="7.54296875" style="3" customWidth="1"/>
    <col min="5380" max="5380" width="8.81640625" style="3" customWidth="1"/>
    <col min="5381" max="5381" width="9.08984375" style="3"/>
    <col min="5382" max="5382" width="8.54296875" style="3" customWidth="1"/>
    <col min="5383" max="5383" width="12.54296875" style="3" customWidth="1"/>
    <col min="5384" max="5384" width="11.54296875" style="3" customWidth="1"/>
    <col min="5385" max="5388" width="0" style="3" hidden="1" customWidth="1"/>
    <col min="5389" max="5632" width="9.08984375" style="3"/>
    <col min="5633" max="5633" width="66.26953125" style="3" customWidth="1"/>
    <col min="5634" max="5634" width="5.7265625" style="3" customWidth="1"/>
    <col min="5635" max="5635" width="7.54296875" style="3" customWidth="1"/>
    <col min="5636" max="5636" width="8.81640625" style="3" customWidth="1"/>
    <col min="5637" max="5637" width="9.08984375" style="3"/>
    <col min="5638" max="5638" width="8.54296875" style="3" customWidth="1"/>
    <col min="5639" max="5639" width="12.54296875" style="3" customWidth="1"/>
    <col min="5640" max="5640" width="11.54296875" style="3" customWidth="1"/>
    <col min="5641" max="5644" width="0" style="3" hidden="1" customWidth="1"/>
    <col min="5645" max="5888" width="9.08984375" style="3"/>
    <col min="5889" max="5889" width="66.26953125" style="3" customWidth="1"/>
    <col min="5890" max="5890" width="5.7265625" style="3" customWidth="1"/>
    <col min="5891" max="5891" width="7.54296875" style="3" customWidth="1"/>
    <col min="5892" max="5892" width="8.81640625" style="3" customWidth="1"/>
    <col min="5893" max="5893" width="9.08984375" style="3"/>
    <col min="5894" max="5894" width="8.54296875" style="3" customWidth="1"/>
    <col min="5895" max="5895" width="12.54296875" style="3" customWidth="1"/>
    <col min="5896" max="5896" width="11.54296875" style="3" customWidth="1"/>
    <col min="5897" max="5900" width="0" style="3" hidden="1" customWidth="1"/>
    <col min="5901" max="6144" width="9.08984375" style="3"/>
    <col min="6145" max="6145" width="66.26953125" style="3" customWidth="1"/>
    <col min="6146" max="6146" width="5.7265625" style="3" customWidth="1"/>
    <col min="6147" max="6147" width="7.54296875" style="3" customWidth="1"/>
    <col min="6148" max="6148" width="8.81640625" style="3" customWidth="1"/>
    <col min="6149" max="6149" width="9.08984375" style="3"/>
    <col min="6150" max="6150" width="8.54296875" style="3" customWidth="1"/>
    <col min="6151" max="6151" width="12.54296875" style="3" customWidth="1"/>
    <col min="6152" max="6152" width="11.54296875" style="3" customWidth="1"/>
    <col min="6153" max="6156" width="0" style="3" hidden="1" customWidth="1"/>
    <col min="6157" max="6400" width="9.08984375" style="3"/>
    <col min="6401" max="6401" width="66.26953125" style="3" customWidth="1"/>
    <col min="6402" max="6402" width="5.7265625" style="3" customWidth="1"/>
    <col min="6403" max="6403" width="7.54296875" style="3" customWidth="1"/>
    <col min="6404" max="6404" width="8.81640625" style="3" customWidth="1"/>
    <col min="6405" max="6405" width="9.08984375" style="3"/>
    <col min="6406" max="6406" width="8.54296875" style="3" customWidth="1"/>
    <col min="6407" max="6407" width="12.54296875" style="3" customWidth="1"/>
    <col min="6408" max="6408" width="11.54296875" style="3" customWidth="1"/>
    <col min="6409" max="6412" width="0" style="3" hidden="1" customWidth="1"/>
    <col min="6413" max="6656" width="9.08984375" style="3"/>
    <col min="6657" max="6657" width="66.26953125" style="3" customWidth="1"/>
    <col min="6658" max="6658" width="5.7265625" style="3" customWidth="1"/>
    <col min="6659" max="6659" width="7.54296875" style="3" customWidth="1"/>
    <col min="6660" max="6660" width="8.81640625" style="3" customWidth="1"/>
    <col min="6661" max="6661" width="9.08984375" style="3"/>
    <col min="6662" max="6662" width="8.54296875" style="3" customWidth="1"/>
    <col min="6663" max="6663" width="12.54296875" style="3" customWidth="1"/>
    <col min="6664" max="6664" width="11.54296875" style="3" customWidth="1"/>
    <col min="6665" max="6668" width="0" style="3" hidden="1" customWidth="1"/>
    <col min="6669" max="6912" width="9.08984375" style="3"/>
    <col min="6913" max="6913" width="66.26953125" style="3" customWidth="1"/>
    <col min="6914" max="6914" width="5.7265625" style="3" customWidth="1"/>
    <col min="6915" max="6915" width="7.54296875" style="3" customWidth="1"/>
    <col min="6916" max="6916" width="8.81640625" style="3" customWidth="1"/>
    <col min="6917" max="6917" width="9.08984375" style="3"/>
    <col min="6918" max="6918" width="8.54296875" style="3" customWidth="1"/>
    <col min="6919" max="6919" width="12.54296875" style="3" customWidth="1"/>
    <col min="6920" max="6920" width="11.54296875" style="3" customWidth="1"/>
    <col min="6921" max="6924" width="0" style="3" hidden="1" customWidth="1"/>
    <col min="6925" max="7168" width="9.08984375" style="3"/>
    <col min="7169" max="7169" width="66.26953125" style="3" customWidth="1"/>
    <col min="7170" max="7170" width="5.7265625" style="3" customWidth="1"/>
    <col min="7171" max="7171" width="7.54296875" style="3" customWidth="1"/>
    <col min="7172" max="7172" width="8.81640625" style="3" customWidth="1"/>
    <col min="7173" max="7173" width="9.08984375" style="3"/>
    <col min="7174" max="7174" width="8.54296875" style="3" customWidth="1"/>
    <col min="7175" max="7175" width="12.54296875" style="3" customWidth="1"/>
    <col min="7176" max="7176" width="11.54296875" style="3" customWidth="1"/>
    <col min="7177" max="7180" width="0" style="3" hidden="1" customWidth="1"/>
    <col min="7181" max="7424" width="9.08984375" style="3"/>
    <col min="7425" max="7425" width="66.26953125" style="3" customWidth="1"/>
    <col min="7426" max="7426" width="5.7265625" style="3" customWidth="1"/>
    <col min="7427" max="7427" width="7.54296875" style="3" customWidth="1"/>
    <col min="7428" max="7428" width="8.81640625" style="3" customWidth="1"/>
    <col min="7429" max="7429" width="9.08984375" style="3"/>
    <col min="7430" max="7430" width="8.54296875" style="3" customWidth="1"/>
    <col min="7431" max="7431" width="12.54296875" style="3" customWidth="1"/>
    <col min="7432" max="7432" width="11.54296875" style="3" customWidth="1"/>
    <col min="7433" max="7436" width="0" style="3" hidden="1" customWidth="1"/>
    <col min="7437" max="7680" width="9.08984375" style="3"/>
    <col min="7681" max="7681" width="66.26953125" style="3" customWidth="1"/>
    <col min="7682" max="7682" width="5.7265625" style="3" customWidth="1"/>
    <col min="7683" max="7683" width="7.54296875" style="3" customWidth="1"/>
    <col min="7684" max="7684" width="8.81640625" style="3" customWidth="1"/>
    <col min="7685" max="7685" width="9.08984375" style="3"/>
    <col min="7686" max="7686" width="8.54296875" style="3" customWidth="1"/>
    <col min="7687" max="7687" width="12.54296875" style="3" customWidth="1"/>
    <col min="7688" max="7688" width="11.54296875" style="3" customWidth="1"/>
    <col min="7689" max="7692" width="0" style="3" hidden="1" customWidth="1"/>
    <col min="7693" max="7936" width="9.08984375" style="3"/>
    <col min="7937" max="7937" width="66.26953125" style="3" customWidth="1"/>
    <col min="7938" max="7938" width="5.7265625" style="3" customWidth="1"/>
    <col min="7939" max="7939" width="7.54296875" style="3" customWidth="1"/>
    <col min="7940" max="7940" width="8.81640625" style="3" customWidth="1"/>
    <col min="7941" max="7941" width="9.08984375" style="3"/>
    <col min="7942" max="7942" width="8.54296875" style="3" customWidth="1"/>
    <col min="7943" max="7943" width="12.54296875" style="3" customWidth="1"/>
    <col min="7944" max="7944" width="11.54296875" style="3" customWidth="1"/>
    <col min="7945" max="7948" width="0" style="3" hidden="1" customWidth="1"/>
    <col min="7949" max="8192" width="9.08984375" style="3"/>
    <col min="8193" max="8193" width="66.26953125" style="3" customWidth="1"/>
    <col min="8194" max="8194" width="5.7265625" style="3" customWidth="1"/>
    <col min="8195" max="8195" width="7.54296875" style="3" customWidth="1"/>
    <col min="8196" max="8196" width="8.81640625" style="3" customWidth="1"/>
    <col min="8197" max="8197" width="9.08984375" style="3"/>
    <col min="8198" max="8198" width="8.54296875" style="3" customWidth="1"/>
    <col min="8199" max="8199" width="12.54296875" style="3" customWidth="1"/>
    <col min="8200" max="8200" width="11.54296875" style="3" customWidth="1"/>
    <col min="8201" max="8204" width="0" style="3" hidden="1" customWidth="1"/>
    <col min="8205" max="8448" width="9.08984375" style="3"/>
    <col min="8449" max="8449" width="66.26953125" style="3" customWidth="1"/>
    <col min="8450" max="8450" width="5.7265625" style="3" customWidth="1"/>
    <col min="8451" max="8451" width="7.54296875" style="3" customWidth="1"/>
    <col min="8452" max="8452" width="8.81640625" style="3" customWidth="1"/>
    <col min="8453" max="8453" width="9.08984375" style="3"/>
    <col min="8454" max="8454" width="8.54296875" style="3" customWidth="1"/>
    <col min="8455" max="8455" width="12.54296875" style="3" customWidth="1"/>
    <col min="8456" max="8456" width="11.54296875" style="3" customWidth="1"/>
    <col min="8457" max="8460" width="0" style="3" hidden="1" customWidth="1"/>
    <col min="8461" max="8704" width="9.08984375" style="3"/>
    <col min="8705" max="8705" width="66.26953125" style="3" customWidth="1"/>
    <col min="8706" max="8706" width="5.7265625" style="3" customWidth="1"/>
    <col min="8707" max="8707" width="7.54296875" style="3" customWidth="1"/>
    <col min="8708" max="8708" width="8.81640625" style="3" customWidth="1"/>
    <col min="8709" max="8709" width="9.08984375" style="3"/>
    <col min="8710" max="8710" width="8.54296875" style="3" customWidth="1"/>
    <col min="8711" max="8711" width="12.54296875" style="3" customWidth="1"/>
    <col min="8712" max="8712" width="11.54296875" style="3" customWidth="1"/>
    <col min="8713" max="8716" width="0" style="3" hidden="1" customWidth="1"/>
    <col min="8717" max="8960" width="9.08984375" style="3"/>
    <col min="8961" max="8961" width="66.26953125" style="3" customWidth="1"/>
    <col min="8962" max="8962" width="5.7265625" style="3" customWidth="1"/>
    <col min="8963" max="8963" width="7.54296875" style="3" customWidth="1"/>
    <col min="8964" max="8964" width="8.81640625" style="3" customWidth="1"/>
    <col min="8965" max="8965" width="9.08984375" style="3"/>
    <col min="8966" max="8966" width="8.54296875" style="3" customWidth="1"/>
    <col min="8967" max="8967" width="12.54296875" style="3" customWidth="1"/>
    <col min="8968" max="8968" width="11.54296875" style="3" customWidth="1"/>
    <col min="8969" max="8972" width="0" style="3" hidden="1" customWidth="1"/>
    <col min="8973" max="9216" width="9.08984375" style="3"/>
    <col min="9217" max="9217" width="66.26953125" style="3" customWidth="1"/>
    <col min="9218" max="9218" width="5.7265625" style="3" customWidth="1"/>
    <col min="9219" max="9219" width="7.54296875" style="3" customWidth="1"/>
    <col min="9220" max="9220" width="8.81640625" style="3" customWidth="1"/>
    <col min="9221" max="9221" width="9.08984375" style="3"/>
    <col min="9222" max="9222" width="8.54296875" style="3" customWidth="1"/>
    <col min="9223" max="9223" width="12.54296875" style="3" customWidth="1"/>
    <col min="9224" max="9224" width="11.54296875" style="3" customWidth="1"/>
    <col min="9225" max="9228" width="0" style="3" hidden="1" customWidth="1"/>
    <col min="9229" max="9472" width="9.08984375" style="3"/>
    <col min="9473" max="9473" width="66.26953125" style="3" customWidth="1"/>
    <col min="9474" max="9474" width="5.7265625" style="3" customWidth="1"/>
    <col min="9475" max="9475" width="7.54296875" style="3" customWidth="1"/>
    <col min="9476" max="9476" width="8.81640625" style="3" customWidth="1"/>
    <col min="9477" max="9477" width="9.08984375" style="3"/>
    <col min="9478" max="9478" width="8.54296875" style="3" customWidth="1"/>
    <col min="9479" max="9479" width="12.54296875" style="3" customWidth="1"/>
    <col min="9480" max="9480" width="11.54296875" style="3" customWidth="1"/>
    <col min="9481" max="9484" width="0" style="3" hidden="1" customWidth="1"/>
    <col min="9485" max="9728" width="9.08984375" style="3"/>
    <col min="9729" max="9729" width="66.26953125" style="3" customWidth="1"/>
    <col min="9730" max="9730" width="5.7265625" style="3" customWidth="1"/>
    <col min="9731" max="9731" width="7.54296875" style="3" customWidth="1"/>
    <col min="9732" max="9732" width="8.81640625" style="3" customWidth="1"/>
    <col min="9733" max="9733" width="9.08984375" style="3"/>
    <col min="9734" max="9734" width="8.54296875" style="3" customWidth="1"/>
    <col min="9735" max="9735" width="12.54296875" style="3" customWidth="1"/>
    <col min="9736" max="9736" width="11.54296875" style="3" customWidth="1"/>
    <col min="9737" max="9740" width="0" style="3" hidden="1" customWidth="1"/>
    <col min="9741" max="9984" width="9.08984375" style="3"/>
    <col min="9985" max="9985" width="66.26953125" style="3" customWidth="1"/>
    <col min="9986" max="9986" width="5.7265625" style="3" customWidth="1"/>
    <col min="9987" max="9987" width="7.54296875" style="3" customWidth="1"/>
    <col min="9988" max="9988" width="8.81640625" style="3" customWidth="1"/>
    <col min="9989" max="9989" width="9.08984375" style="3"/>
    <col min="9990" max="9990" width="8.54296875" style="3" customWidth="1"/>
    <col min="9991" max="9991" width="12.54296875" style="3" customWidth="1"/>
    <col min="9992" max="9992" width="11.54296875" style="3" customWidth="1"/>
    <col min="9993" max="9996" width="0" style="3" hidden="1" customWidth="1"/>
    <col min="9997" max="10240" width="9.08984375" style="3"/>
    <col min="10241" max="10241" width="66.26953125" style="3" customWidth="1"/>
    <col min="10242" max="10242" width="5.7265625" style="3" customWidth="1"/>
    <col min="10243" max="10243" width="7.54296875" style="3" customWidth="1"/>
    <col min="10244" max="10244" width="8.81640625" style="3" customWidth="1"/>
    <col min="10245" max="10245" width="9.08984375" style="3"/>
    <col min="10246" max="10246" width="8.54296875" style="3" customWidth="1"/>
    <col min="10247" max="10247" width="12.54296875" style="3" customWidth="1"/>
    <col min="10248" max="10248" width="11.54296875" style="3" customWidth="1"/>
    <col min="10249" max="10252" width="0" style="3" hidden="1" customWidth="1"/>
    <col min="10253" max="10496" width="9.08984375" style="3"/>
    <col min="10497" max="10497" width="66.26953125" style="3" customWidth="1"/>
    <col min="10498" max="10498" width="5.7265625" style="3" customWidth="1"/>
    <col min="10499" max="10499" width="7.54296875" style="3" customWidth="1"/>
    <col min="10500" max="10500" width="8.81640625" style="3" customWidth="1"/>
    <col min="10501" max="10501" width="9.08984375" style="3"/>
    <col min="10502" max="10502" width="8.54296875" style="3" customWidth="1"/>
    <col min="10503" max="10503" width="12.54296875" style="3" customWidth="1"/>
    <col min="10504" max="10504" width="11.54296875" style="3" customWidth="1"/>
    <col min="10505" max="10508" width="0" style="3" hidden="1" customWidth="1"/>
    <col min="10509" max="10752" width="9.08984375" style="3"/>
    <col min="10753" max="10753" width="66.26953125" style="3" customWidth="1"/>
    <col min="10754" max="10754" width="5.7265625" style="3" customWidth="1"/>
    <col min="10755" max="10755" width="7.54296875" style="3" customWidth="1"/>
    <col min="10756" max="10756" width="8.81640625" style="3" customWidth="1"/>
    <col min="10757" max="10757" width="9.08984375" style="3"/>
    <col min="10758" max="10758" width="8.54296875" style="3" customWidth="1"/>
    <col min="10759" max="10759" width="12.54296875" style="3" customWidth="1"/>
    <col min="10760" max="10760" width="11.54296875" style="3" customWidth="1"/>
    <col min="10761" max="10764" width="0" style="3" hidden="1" customWidth="1"/>
    <col min="10765" max="11008" width="9.08984375" style="3"/>
    <col min="11009" max="11009" width="66.26953125" style="3" customWidth="1"/>
    <col min="11010" max="11010" width="5.7265625" style="3" customWidth="1"/>
    <col min="11011" max="11011" width="7.54296875" style="3" customWidth="1"/>
    <col min="11012" max="11012" width="8.81640625" style="3" customWidth="1"/>
    <col min="11013" max="11013" width="9.08984375" style="3"/>
    <col min="11014" max="11014" width="8.54296875" style="3" customWidth="1"/>
    <col min="11015" max="11015" width="12.54296875" style="3" customWidth="1"/>
    <col min="11016" max="11016" width="11.54296875" style="3" customWidth="1"/>
    <col min="11017" max="11020" width="0" style="3" hidden="1" customWidth="1"/>
    <col min="11021" max="11264" width="9.08984375" style="3"/>
    <col min="11265" max="11265" width="66.26953125" style="3" customWidth="1"/>
    <col min="11266" max="11266" width="5.7265625" style="3" customWidth="1"/>
    <col min="11267" max="11267" width="7.54296875" style="3" customWidth="1"/>
    <col min="11268" max="11268" width="8.81640625" style="3" customWidth="1"/>
    <col min="11269" max="11269" width="9.08984375" style="3"/>
    <col min="11270" max="11270" width="8.54296875" style="3" customWidth="1"/>
    <col min="11271" max="11271" width="12.54296875" style="3" customWidth="1"/>
    <col min="11272" max="11272" width="11.54296875" style="3" customWidth="1"/>
    <col min="11273" max="11276" width="0" style="3" hidden="1" customWidth="1"/>
    <col min="11277" max="11520" width="9.08984375" style="3"/>
    <col min="11521" max="11521" width="66.26953125" style="3" customWidth="1"/>
    <col min="11522" max="11522" width="5.7265625" style="3" customWidth="1"/>
    <col min="11523" max="11523" width="7.54296875" style="3" customWidth="1"/>
    <col min="11524" max="11524" width="8.81640625" style="3" customWidth="1"/>
    <col min="11525" max="11525" width="9.08984375" style="3"/>
    <col min="11526" max="11526" width="8.54296875" style="3" customWidth="1"/>
    <col min="11527" max="11527" width="12.54296875" style="3" customWidth="1"/>
    <col min="11528" max="11528" width="11.54296875" style="3" customWidth="1"/>
    <col min="11529" max="11532" width="0" style="3" hidden="1" customWidth="1"/>
    <col min="11533" max="11776" width="9.08984375" style="3"/>
    <col min="11777" max="11777" width="66.26953125" style="3" customWidth="1"/>
    <col min="11778" max="11778" width="5.7265625" style="3" customWidth="1"/>
    <col min="11779" max="11779" width="7.54296875" style="3" customWidth="1"/>
    <col min="11780" max="11780" width="8.81640625" style="3" customWidth="1"/>
    <col min="11781" max="11781" width="9.08984375" style="3"/>
    <col min="11782" max="11782" width="8.54296875" style="3" customWidth="1"/>
    <col min="11783" max="11783" width="12.54296875" style="3" customWidth="1"/>
    <col min="11784" max="11784" width="11.54296875" style="3" customWidth="1"/>
    <col min="11785" max="11788" width="0" style="3" hidden="1" customWidth="1"/>
    <col min="11789" max="12032" width="9.08984375" style="3"/>
    <col min="12033" max="12033" width="66.26953125" style="3" customWidth="1"/>
    <col min="12034" max="12034" width="5.7265625" style="3" customWidth="1"/>
    <col min="12035" max="12035" width="7.54296875" style="3" customWidth="1"/>
    <col min="12036" max="12036" width="8.81640625" style="3" customWidth="1"/>
    <col min="12037" max="12037" width="9.08984375" style="3"/>
    <col min="12038" max="12038" width="8.54296875" style="3" customWidth="1"/>
    <col min="12039" max="12039" width="12.54296875" style="3" customWidth="1"/>
    <col min="12040" max="12040" width="11.54296875" style="3" customWidth="1"/>
    <col min="12041" max="12044" width="0" style="3" hidden="1" customWidth="1"/>
    <col min="12045" max="12288" width="9.08984375" style="3"/>
    <col min="12289" max="12289" width="66.26953125" style="3" customWidth="1"/>
    <col min="12290" max="12290" width="5.7265625" style="3" customWidth="1"/>
    <col min="12291" max="12291" width="7.54296875" style="3" customWidth="1"/>
    <col min="12292" max="12292" width="8.81640625" style="3" customWidth="1"/>
    <col min="12293" max="12293" width="9.08984375" style="3"/>
    <col min="12294" max="12294" width="8.54296875" style="3" customWidth="1"/>
    <col min="12295" max="12295" width="12.54296875" style="3" customWidth="1"/>
    <col min="12296" max="12296" width="11.54296875" style="3" customWidth="1"/>
    <col min="12297" max="12300" width="0" style="3" hidden="1" customWidth="1"/>
    <col min="12301" max="12544" width="9.08984375" style="3"/>
    <col min="12545" max="12545" width="66.26953125" style="3" customWidth="1"/>
    <col min="12546" max="12546" width="5.7265625" style="3" customWidth="1"/>
    <col min="12547" max="12547" width="7.54296875" style="3" customWidth="1"/>
    <col min="12548" max="12548" width="8.81640625" style="3" customWidth="1"/>
    <col min="12549" max="12549" width="9.08984375" style="3"/>
    <col min="12550" max="12550" width="8.54296875" style="3" customWidth="1"/>
    <col min="12551" max="12551" width="12.54296875" style="3" customWidth="1"/>
    <col min="12552" max="12552" width="11.54296875" style="3" customWidth="1"/>
    <col min="12553" max="12556" width="0" style="3" hidden="1" customWidth="1"/>
    <col min="12557" max="12800" width="9.08984375" style="3"/>
    <col min="12801" max="12801" width="66.26953125" style="3" customWidth="1"/>
    <col min="12802" max="12802" width="5.7265625" style="3" customWidth="1"/>
    <col min="12803" max="12803" width="7.54296875" style="3" customWidth="1"/>
    <col min="12804" max="12804" width="8.81640625" style="3" customWidth="1"/>
    <col min="12805" max="12805" width="9.08984375" style="3"/>
    <col min="12806" max="12806" width="8.54296875" style="3" customWidth="1"/>
    <col min="12807" max="12807" width="12.54296875" style="3" customWidth="1"/>
    <col min="12808" max="12808" width="11.54296875" style="3" customWidth="1"/>
    <col min="12809" max="12812" width="0" style="3" hidden="1" customWidth="1"/>
    <col min="12813" max="13056" width="9.08984375" style="3"/>
    <col min="13057" max="13057" width="66.26953125" style="3" customWidth="1"/>
    <col min="13058" max="13058" width="5.7265625" style="3" customWidth="1"/>
    <col min="13059" max="13059" width="7.54296875" style="3" customWidth="1"/>
    <col min="13060" max="13060" width="8.81640625" style="3" customWidth="1"/>
    <col min="13061" max="13061" width="9.08984375" style="3"/>
    <col min="13062" max="13062" width="8.54296875" style="3" customWidth="1"/>
    <col min="13063" max="13063" width="12.54296875" style="3" customWidth="1"/>
    <col min="13064" max="13064" width="11.54296875" style="3" customWidth="1"/>
    <col min="13065" max="13068" width="0" style="3" hidden="1" customWidth="1"/>
    <col min="13069" max="13312" width="9.08984375" style="3"/>
    <col min="13313" max="13313" width="66.26953125" style="3" customWidth="1"/>
    <col min="13314" max="13314" width="5.7265625" style="3" customWidth="1"/>
    <col min="13315" max="13315" width="7.54296875" style="3" customWidth="1"/>
    <col min="13316" max="13316" width="8.81640625" style="3" customWidth="1"/>
    <col min="13317" max="13317" width="9.08984375" style="3"/>
    <col min="13318" max="13318" width="8.54296875" style="3" customWidth="1"/>
    <col min="13319" max="13319" width="12.54296875" style="3" customWidth="1"/>
    <col min="13320" max="13320" width="11.54296875" style="3" customWidth="1"/>
    <col min="13321" max="13324" width="0" style="3" hidden="1" customWidth="1"/>
    <col min="13325" max="13568" width="9.08984375" style="3"/>
    <col min="13569" max="13569" width="66.26953125" style="3" customWidth="1"/>
    <col min="13570" max="13570" width="5.7265625" style="3" customWidth="1"/>
    <col min="13571" max="13571" width="7.54296875" style="3" customWidth="1"/>
    <col min="13572" max="13572" width="8.81640625" style="3" customWidth="1"/>
    <col min="13573" max="13573" width="9.08984375" style="3"/>
    <col min="13574" max="13574" width="8.54296875" style="3" customWidth="1"/>
    <col min="13575" max="13575" width="12.54296875" style="3" customWidth="1"/>
    <col min="13576" max="13576" width="11.54296875" style="3" customWidth="1"/>
    <col min="13577" max="13580" width="0" style="3" hidden="1" customWidth="1"/>
    <col min="13581" max="13824" width="9.08984375" style="3"/>
    <col min="13825" max="13825" width="66.26953125" style="3" customWidth="1"/>
    <col min="13826" max="13826" width="5.7265625" style="3" customWidth="1"/>
    <col min="13827" max="13827" width="7.54296875" style="3" customWidth="1"/>
    <col min="13828" max="13828" width="8.81640625" style="3" customWidth="1"/>
    <col min="13829" max="13829" width="9.08984375" style="3"/>
    <col min="13830" max="13830" width="8.54296875" style="3" customWidth="1"/>
    <col min="13831" max="13831" width="12.54296875" style="3" customWidth="1"/>
    <col min="13832" max="13832" width="11.54296875" style="3" customWidth="1"/>
    <col min="13833" max="13836" width="0" style="3" hidden="1" customWidth="1"/>
    <col min="13837" max="14080" width="9.08984375" style="3"/>
    <col min="14081" max="14081" width="66.26953125" style="3" customWidth="1"/>
    <col min="14082" max="14082" width="5.7265625" style="3" customWidth="1"/>
    <col min="14083" max="14083" width="7.54296875" style="3" customWidth="1"/>
    <col min="14084" max="14084" width="8.81640625" style="3" customWidth="1"/>
    <col min="14085" max="14085" width="9.08984375" style="3"/>
    <col min="14086" max="14086" width="8.54296875" style="3" customWidth="1"/>
    <col min="14087" max="14087" width="12.54296875" style="3" customWidth="1"/>
    <col min="14088" max="14088" width="11.54296875" style="3" customWidth="1"/>
    <col min="14089" max="14092" width="0" style="3" hidden="1" customWidth="1"/>
    <col min="14093" max="14336" width="9.08984375" style="3"/>
    <col min="14337" max="14337" width="66.26953125" style="3" customWidth="1"/>
    <col min="14338" max="14338" width="5.7265625" style="3" customWidth="1"/>
    <col min="14339" max="14339" width="7.54296875" style="3" customWidth="1"/>
    <col min="14340" max="14340" width="8.81640625" style="3" customWidth="1"/>
    <col min="14341" max="14341" width="9.08984375" style="3"/>
    <col min="14342" max="14342" width="8.54296875" style="3" customWidth="1"/>
    <col min="14343" max="14343" width="12.54296875" style="3" customWidth="1"/>
    <col min="14344" max="14344" width="11.54296875" style="3" customWidth="1"/>
    <col min="14345" max="14348" width="0" style="3" hidden="1" customWidth="1"/>
    <col min="14349" max="14592" width="9.08984375" style="3"/>
    <col min="14593" max="14593" width="66.26953125" style="3" customWidth="1"/>
    <col min="14594" max="14594" width="5.7265625" style="3" customWidth="1"/>
    <col min="14595" max="14595" width="7.54296875" style="3" customWidth="1"/>
    <col min="14596" max="14596" width="8.81640625" style="3" customWidth="1"/>
    <col min="14597" max="14597" width="9.08984375" style="3"/>
    <col min="14598" max="14598" width="8.54296875" style="3" customWidth="1"/>
    <col min="14599" max="14599" width="12.54296875" style="3" customWidth="1"/>
    <col min="14600" max="14600" width="11.54296875" style="3" customWidth="1"/>
    <col min="14601" max="14604" width="0" style="3" hidden="1" customWidth="1"/>
    <col min="14605" max="14848" width="9.08984375" style="3"/>
    <col min="14849" max="14849" width="66.26953125" style="3" customWidth="1"/>
    <col min="14850" max="14850" width="5.7265625" style="3" customWidth="1"/>
    <col min="14851" max="14851" width="7.54296875" style="3" customWidth="1"/>
    <col min="14852" max="14852" width="8.81640625" style="3" customWidth="1"/>
    <col min="14853" max="14853" width="9.08984375" style="3"/>
    <col min="14854" max="14854" width="8.54296875" style="3" customWidth="1"/>
    <col min="14855" max="14855" width="12.54296875" style="3" customWidth="1"/>
    <col min="14856" max="14856" width="11.54296875" style="3" customWidth="1"/>
    <col min="14857" max="14860" width="0" style="3" hidden="1" customWidth="1"/>
    <col min="14861" max="15104" width="9.08984375" style="3"/>
    <col min="15105" max="15105" width="66.26953125" style="3" customWidth="1"/>
    <col min="15106" max="15106" width="5.7265625" style="3" customWidth="1"/>
    <col min="15107" max="15107" width="7.54296875" style="3" customWidth="1"/>
    <col min="15108" max="15108" width="8.81640625" style="3" customWidth="1"/>
    <col min="15109" max="15109" width="9.08984375" style="3"/>
    <col min="15110" max="15110" width="8.54296875" style="3" customWidth="1"/>
    <col min="15111" max="15111" width="12.54296875" style="3" customWidth="1"/>
    <col min="15112" max="15112" width="11.54296875" style="3" customWidth="1"/>
    <col min="15113" max="15116" width="0" style="3" hidden="1" customWidth="1"/>
    <col min="15117" max="15360" width="9.08984375" style="3"/>
    <col min="15361" max="15361" width="66.26953125" style="3" customWidth="1"/>
    <col min="15362" max="15362" width="5.7265625" style="3" customWidth="1"/>
    <col min="15363" max="15363" width="7.54296875" style="3" customWidth="1"/>
    <col min="15364" max="15364" width="8.81640625" style="3" customWidth="1"/>
    <col min="15365" max="15365" width="9.08984375" style="3"/>
    <col min="15366" max="15366" width="8.54296875" style="3" customWidth="1"/>
    <col min="15367" max="15367" width="12.54296875" style="3" customWidth="1"/>
    <col min="15368" max="15368" width="11.54296875" style="3" customWidth="1"/>
    <col min="15369" max="15372" width="0" style="3" hidden="1" customWidth="1"/>
    <col min="15373" max="15616" width="9.08984375" style="3"/>
    <col min="15617" max="15617" width="66.26953125" style="3" customWidth="1"/>
    <col min="15618" max="15618" width="5.7265625" style="3" customWidth="1"/>
    <col min="15619" max="15619" width="7.54296875" style="3" customWidth="1"/>
    <col min="15620" max="15620" width="8.81640625" style="3" customWidth="1"/>
    <col min="15621" max="15621" width="9.08984375" style="3"/>
    <col min="15622" max="15622" width="8.54296875" style="3" customWidth="1"/>
    <col min="15623" max="15623" width="12.54296875" style="3" customWidth="1"/>
    <col min="15624" max="15624" width="11.54296875" style="3" customWidth="1"/>
    <col min="15625" max="15628" width="0" style="3" hidden="1" customWidth="1"/>
    <col min="15629" max="15872" width="9.08984375" style="3"/>
    <col min="15873" max="15873" width="66.26953125" style="3" customWidth="1"/>
    <col min="15874" max="15874" width="5.7265625" style="3" customWidth="1"/>
    <col min="15875" max="15875" width="7.54296875" style="3" customWidth="1"/>
    <col min="15876" max="15876" width="8.81640625" style="3" customWidth="1"/>
    <col min="15877" max="15877" width="9.08984375" style="3"/>
    <col min="15878" max="15878" width="8.54296875" style="3" customWidth="1"/>
    <col min="15879" max="15879" width="12.54296875" style="3" customWidth="1"/>
    <col min="15880" max="15880" width="11.54296875" style="3" customWidth="1"/>
    <col min="15881" max="15884" width="0" style="3" hidden="1" customWidth="1"/>
    <col min="15885" max="16128" width="9.08984375" style="3"/>
    <col min="16129" max="16129" width="66.26953125" style="3" customWidth="1"/>
    <col min="16130" max="16130" width="5.7265625" style="3" customWidth="1"/>
    <col min="16131" max="16131" width="7.54296875" style="3" customWidth="1"/>
    <col min="16132" max="16132" width="8.81640625" style="3" customWidth="1"/>
    <col min="16133" max="16133" width="9.08984375" style="3"/>
    <col min="16134" max="16134" width="8.54296875" style="3" customWidth="1"/>
    <col min="16135" max="16135" width="12.54296875" style="3" customWidth="1"/>
    <col min="16136" max="16136" width="11.54296875" style="3" customWidth="1"/>
    <col min="16137" max="16140" width="0" style="3" hidden="1" customWidth="1"/>
    <col min="16141" max="16384" width="9.08984375" style="3"/>
  </cols>
  <sheetData>
    <row r="1" spans="1:16" ht="12" customHeight="1" x14ac:dyDescent="0.35">
      <c r="A1" s="37" t="s">
        <v>91</v>
      </c>
    </row>
    <row r="2" spans="1:16" ht="14.25" customHeight="1" x14ac:dyDescent="0.35">
      <c r="A2" s="37" t="s">
        <v>1</v>
      </c>
    </row>
    <row r="3" spans="1:16" x14ac:dyDescent="0.35">
      <c r="A3" s="19"/>
      <c r="B3" s="20"/>
      <c r="C3" s="19"/>
      <c r="D3" s="19"/>
      <c r="E3" s="21"/>
      <c r="F3" s="21"/>
      <c r="G3" s="21"/>
      <c r="H3" s="22"/>
      <c r="I3" s="152"/>
      <c r="J3" s="152"/>
      <c r="K3" s="152"/>
      <c r="L3" s="152"/>
      <c r="M3" s="23"/>
      <c r="N3" s="24"/>
      <c r="O3" s="24"/>
    </row>
    <row r="4" spans="1:16" ht="15" customHeight="1" x14ac:dyDescent="0.35">
      <c r="A4" s="151" t="s">
        <v>128</v>
      </c>
      <c r="B4" s="151"/>
      <c r="C4" s="151"/>
      <c r="D4" s="151"/>
      <c r="E4" s="151"/>
      <c r="F4" s="151"/>
      <c r="G4" s="151"/>
      <c r="H4" s="151"/>
      <c r="I4" s="141" t="s">
        <v>7</v>
      </c>
      <c r="J4" s="142"/>
      <c r="K4" s="143"/>
      <c r="L4" s="135" t="s">
        <v>8</v>
      </c>
      <c r="M4" s="25"/>
    </row>
    <row r="5" spans="1:16" ht="30" customHeight="1" x14ac:dyDescent="0.35">
      <c r="A5" s="135" t="s">
        <v>3</v>
      </c>
      <c r="B5" s="144" t="s">
        <v>4</v>
      </c>
      <c r="C5" s="135" t="s">
        <v>5</v>
      </c>
      <c r="D5" s="146" t="s">
        <v>6</v>
      </c>
      <c r="E5" s="132" t="s">
        <v>7</v>
      </c>
      <c r="F5" s="133"/>
      <c r="G5" s="134"/>
      <c r="H5" s="135" t="s">
        <v>8</v>
      </c>
      <c r="I5" s="4" t="s">
        <v>10</v>
      </c>
      <c r="J5" s="4" t="s">
        <v>11</v>
      </c>
      <c r="K5" s="4" t="s">
        <v>13</v>
      </c>
      <c r="L5" s="136"/>
      <c r="M5" s="137" t="s">
        <v>9</v>
      </c>
    </row>
    <row r="6" spans="1:16" ht="29" x14ac:dyDescent="0.35">
      <c r="A6" s="136"/>
      <c r="B6" s="145"/>
      <c r="C6" s="136"/>
      <c r="D6" s="147"/>
      <c r="E6" s="4" t="s">
        <v>10</v>
      </c>
      <c r="F6" s="4" t="s">
        <v>11</v>
      </c>
      <c r="G6" s="4" t="s">
        <v>12</v>
      </c>
      <c r="H6" s="136"/>
      <c r="I6" s="26">
        <v>3.484</v>
      </c>
      <c r="J6" s="26">
        <v>4.9749999999999996</v>
      </c>
      <c r="K6" s="26">
        <v>11.519</v>
      </c>
      <c r="L6" s="11">
        <f>(I6*4)+(J6*9)+(K6*4)</f>
        <v>104.78700000000001</v>
      </c>
      <c r="M6" s="137"/>
    </row>
    <row r="7" spans="1:16" ht="48.75" customHeight="1" x14ac:dyDescent="0.35">
      <c r="A7" s="27" t="str">
        <f>IF(B7&gt;0,VLOOKUP(B7,[1]TK_Suvestine!A:B,2,FALSE),"")</f>
        <v>Trinta šparaginių pupelių sriuba (ankštinis)(tausojantis)(augalinis)</v>
      </c>
      <c r="B7" s="38" t="s">
        <v>92</v>
      </c>
      <c r="C7" s="28">
        <f t="shared" ref="C7:C13" si="0">IF(D7&gt;0,D7,"")</f>
        <v>150</v>
      </c>
      <c r="D7" s="29">
        <v>150</v>
      </c>
      <c r="E7" s="30">
        <f>IF(B7&gt;0,VLOOKUP(B7,[1]TK_Suvestine!A:F,3,FALSE)/1000*D7,"")</f>
        <v>1.3316250000000001</v>
      </c>
      <c r="F7" s="30">
        <f>IF(B7&gt;0,VLOOKUP(B7,[1]TK_Suvestine!A:F,4,FALSE)/1000*D7,"")</f>
        <v>3.1563000000000003</v>
      </c>
      <c r="G7" s="30">
        <f>IF(B7&gt;0,VLOOKUP(B7,[1]TK_Suvestine!A:F,5,FALSE)/1000*D7,"")</f>
        <v>7.9955249999999998</v>
      </c>
      <c r="H7" s="30">
        <f>IF(B7&gt;0,VLOOKUP(B7,[1]TK_Suvestine!A:F,6,FALSE)/1000*D7,"")</f>
        <v>58.424249999999994</v>
      </c>
      <c r="I7" s="26">
        <v>2.6</v>
      </c>
      <c r="J7" s="26">
        <v>30</v>
      </c>
      <c r="K7" s="26">
        <v>2.7</v>
      </c>
      <c r="L7" s="11">
        <f>(I7*4)+(J7*9)+(K7*4)</f>
        <v>291.2</v>
      </c>
      <c r="M7" s="12">
        <f>IF(B7&gt;0,VLOOKUP(B7,[1]TK_Suvestine!A:G,7,FALSE)/1000*D7,"")</f>
        <v>6.0268169999999996E-2</v>
      </c>
    </row>
    <row r="8" spans="1:16" x14ac:dyDescent="0.35">
      <c r="A8" s="29" t="str">
        <f>IF(B8&gt;0,VLOOKUP(B8,[1]TK_Suvestine!A:B,2,FALSE),"")</f>
        <v>Duona</v>
      </c>
      <c r="B8" s="50" t="s">
        <v>17</v>
      </c>
      <c r="C8" s="28">
        <f t="shared" si="0"/>
        <v>25</v>
      </c>
      <c r="D8" s="29">
        <v>25</v>
      </c>
      <c r="E8" s="30">
        <f>IF(B8&gt;0,VLOOKUP(B8,[1]TK_Suvestine!A:F,3,FALSE)/1000*D8,"")</f>
        <v>1.9750000000000001</v>
      </c>
      <c r="F8" s="30">
        <f>IF(B8&gt;0,VLOOKUP(B8,[1]TK_Suvestine!A:F,4,FALSE)/1000*D8,"")</f>
        <v>0.4</v>
      </c>
      <c r="G8" s="30">
        <f>IF(B8&gt;0,VLOOKUP(B8,[1]TK_Suvestine!A:F,5,FALSE)/1000*D8,"")</f>
        <v>11.074999999999999</v>
      </c>
      <c r="H8" s="30">
        <f>IF(B8&gt;0,VLOOKUP(B8,[1]TK_Suvestine!A:F,6,FALSE)/1000*D8,"")</f>
        <v>54.25</v>
      </c>
      <c r="I8" s="10">
        <v>5.2</v>
      </c>
      <c r="J8" s="10">
        <v>0.9</v>
      </c>
      <c r="K8" s="10">
        <v>46.6</v>
      </c>
      <c r="L8" s="11">
        <f>(I8*4)+(J8*9)+(K8*4)</f>
        <v>215.3</v>
      </c>
      <c r="M8" s="12">
        <f>IF(B8&gt;0,VLOOKUP(B8,[1]TK_Suvestine!A:G,7,FALSE)/1000*D8,"")</f>
        <v>3.5499999999999997E-2</v>
      </c>
    </row>
    <row r="9" spans="1:16" ht="29" x14ac:dyDescent="0.35">
      <c r="A9" s="27" t="str">
        <f>IF(B9&gt;0,VLOOKUP(B9,[1]TK_Suvestine!A:B,2,FALSE),"")</f>
        <v>Plovas su kiauliena (kiaulienos kumpis) (tausojantis)</v>
      </c>
      <c r="B9" s="32" t="s">
        <v>93</v>
      </c>
      <c r="C9" s="28" t="s">
        <v>94</v>
      </c>
      <c r="D9" s="29">
        <v>170</v>
      </c>
      <c r="E9" s="30">
        <f>IF(B9&gt;0,VLOOKUP(B9,[1]TK_Suvestine!A:F,3,FALSE)/1000*D9,"")</f>
        <v>18.959918099999996</v>
      </c>
      <c r="F9" s="30">
        <f>IF(B9&gt;0,VLOOKUP(B9,[1]TK_Suvestine!A:F,4,FALSE)/1000*D9,"")</f>
        <v>11.0814381</v>
      </c>
      <c r="G9" s="30">
        <f>IF(B9&gt;0,VLOOKUP(B9,[1]TK_Suvestine!A:F,5,FALSE)/1000*D9,"")</f>
        <v>41.594614</v>
      </c>
      <c r="H9" s="30">
        <f>IF(B9&gt;0,VLOOKUP(B9,[1]TK_Suvestine!A:F,6,FALSE)/1000*D9,"")</f>
        <v>331.54241500000001</v>
      </c>
      <c r="I9" s="26"/>
      <c r="J9" s="26"/>
      <c r="K9" s="26"/>
      <c r="L9" s="11"/>
      <c r="M9" s="12">
        <f>IF(B9&gt;0,VLOOKUP(B9,[1]TK_Suvestine!A:G,7,FALSE)/1000*D9,"")</f>
        <v>0.51556867299999998</v>
      </c>
    </row>
    <row r="10" spans="1:16" x14ac:dyDescent="0.35">
      <c r="A10" s="27" t="s">
        <v>133</v>
      </c>
      <c r="B10" s="32" t="s">
        <v>22</v>
      </c>
      <c r="C10" s="33">
        <v>60</v>
      </c>
      <c r="D10" s="63">
        <v>30</v>
      </c>
      <c r="E10" s="64">
        <v>0.6</v>
      </c>
      <c r="F10" s="64">
        <v>0.12</v>
      </c>
      <c r="G10" s="64">
        <v>2.46</v>
      </c>
      <c r="H10" s="64">
        <v>10.199999999999999</v>
      </c>
      <c r="I10" s="10"/>
      <c r="J10" s="10"/>
      <c r="K10" s="10"/>
      <c r="L10" s="11"/>
      <c r="M10" s="12"/>
    </row>
    <row r="11" spans="1:16" hidden="1" x14ac:dyDescent="0.35">
      <c r="A11" s="29" t="str">
        <f>IF(B11&gt;0,VLOOKUP(B11,[1]TK_Suvestine!A:B,2,FALSE),"")</f>
        <v/>
      </c>
      <c r="B11" s="32"/>
      <c r="C11" s="28" t="str">
        <f t="shared" si="0"/>
        <v/>
      </c>
      <c r="D11" s="29"/>
      <c r="E11" s="30" t="str">
        <f>IF(B11&gt;0,VLOOKUP(B11,[1]TK_Suvestine!A:F,3,FALSE)/1000*D11,"")</f>
        <v/>
      </c>
      <c r="F11" s="30" t="str">
        <f>IF(B11&gt;0,VLOOKUP(B11,[1]TK_Suvestine!A:F,4,FALSE)/1000*D11,"")</f>
        <v/>
      </c>
      <c r="G11" s="30" t="str">
        <f>IF(B11&gt;0,VLOOKUP(B11,[1]TK_Suvestine!A:F,5,FALSE)/1000*D11,"")</f>
        <v/>
      </c>
      <c r="H11" s="30" t="str">
        <f>IF(B11&gt;0,VLOOKUP(B11,[1]TK_Suvestine!A:F,6,FALSE)/1000*D11,"")</f>
        <v/>
      </c>
      <c r="I11" s="10">
        <v>0</v>
      </c>
      <c r="J11" s="10">
        <v>0</v>
      </c>
      <c r="K11" s="10">
        <v>0</v>
      </c>
      <c r="L11" s="11">
        <f>(I11*4)+(J11*9)+(K11*4)</f>
        <v>0</v>
      </c>
      <c r="M11" s="12" t="str">
        <f>IF(B11&gt;0,VLOOKUP(B11,[1]TK_Suvestine!A:G,7,FALSE)/1000*D11,"")</f>
        <v/>
      </c>
    </row>
    <row r="12" spans="1:16" hidden="1" x14ac:dyDescent="0.35">
      <c r="A12" s="29" t="str">
        <f>IF(B12&gt;0,VLOOKUP(B12,[1]TK_Suvestine!A:B,2,FALSE),"")</f>
        <v/>
      </c>
      <c r="B12" s="32"/>
      <c r="C12" s="28" t="str">
        <f t="shared" si="0"/>
        <v/>
      </c>
      <c r="D12" s="29"/>
      <c r="E12" s="30" t="str">
        <f>IF(B12&gt;0,VLOOKUP(B12,[1]TK_Suvestine!A:F,3,FALSE)/1000*D12,"")</f>
        <v/>
      </c>
      <c r="F12" s="30" t="str">
        <f>IF(B12&gt;0,VLOOKUP(B12,[1]TK_Suvestine!A:F,4,FALSE)/1000*D12,"")</f>
        <v/>
      </c>
      <c r="G12" s="30" t="str">
        <f>IF(B12&gt;0,VLOOKUP(B12,[1]TK_Suvestine!A:F,5,FALSE)/1000*D12,"")</f>
        <v/>
      </c>
      <c r="H12" s="30" t="str">
        <f>IF(B12&gt;0,VLOOKUP(B12,[1]TK_Suvestine!A:F,6,FALSE)/1000*D12,"")</f>
        <v/>
      </c>
      <c r="I12" s="10">
        <v>0</v>
      </c>
      <c r="J12" s="10">
        <v>0</v>
      </c>
      <c r="K12" s="10">
        <v>0</v>
      </c>
      <c r="L12" s="11">
        <f>(I12*4)+(J12*9)+(K12*4)</f>
        <v>0</v>
      </c>
      <c r="M12" s="12" t="str">
        <f>IF(B12&gt;0,VLOOKUP(B12,[1]TK_Suvestine!A:G,7,FALSE)/1000*D12,"")</f>
        <v/>
      </c>
    </row>
    <row r="13" spans="1:16" hidden="1" x14ac:dyDescent="0.35">
      <c r="A13" s="35" t="str">
        <f>IF(B13&gt;0,VLOOKUP(B13,[1]TK_Suvestine!A:B,2,FALSE),"")</f>
        <v/>
      </c>
      <c r="B13" s="50"/>
      <c r="C13" s="28" t="str">
        <f t="shared" si="0"/>
        <v/>
      </c>
      <c r="D13" s="29"/>
      <c r="E13" s="30" t="str">
        <f>IF(B13&gt;0,VLOOKUP(B13,[1]TK_Suvestine!A:F,3,FALSE)/1000*D13,"")</f>
        <v/>
      </c>
      <c r="F13" s="30" t="str">
        <f>IF(B13&gt;0,VLOOKUP(B13,[1]TK_Suvestine!A:F,4,FALSE)/1000*D13,"")</f>
        <v/>
      </c>
      <c r="G13" s="30" t="str">
        <f>IF(B13&gt;0,VLOOKUP(B13,[1]TK_Suvestine!A:F,5,FALSE)/1000*D13,"")</f>
        <v/>
      </c>
      <c r="H13" s="30" t="str">
        <f>IF(B13&gt;0,VLOOKUP(B13,[1]TK_Suvestine!A:F,6,FALSE)/1000*D13,"")</f>
        <v/>
      </c>
      <c r="I13" s="10">
        <v>0</v>
      </c>
      <c r="J13" s="10">
        <v>0</v>
      </c>
      <c r="K13" s="10">
        <v>0</v>
      </c>
      <c r="L13" s="11">
        <f>(I13*4)+(J13*9)+(K13*4)</f>
        <v>0</v>
      </c>
      <c r="M13" s="12" t="str">
        <f>IF(B13&gt;0,VLOOKUP(B13,[1]TK_Suvestine!A:G,7,FALSE)/1000*D13,"")</f>
        <v/>
      </c>
      <c r="N13" s="13"/>
      <c r="O13" s="13"/>
      <c r="P13" s="13"/>
    </row>
    <row r="14" spans="1:16" ht="15" hidden="1" customHeight="1" x14ac:dyDescent="0.35">
      <c r="I14" s="138" t="s">
        <v>2</v>
      </c>
      <c r="J14" s="138"/>
      <c r="K14" s="138"/>
      <c r="L14" s="138"/>
      <c r="M14" s="25"/>
    </row>
    <row r="15" spans="1:16" ht="15" hidden="1" customHeight="1" x14ac:dyDescent="0.35">
      <c r="A15" s="139" t="s">
        <v>24</v>
      </c>
      <c r="B15" s="139"/>
      <c r="C15" s="139"/>
      <c r="D15" s="139"/>
      <c r="E15" s="139"/>
      <c r="F15" s="139"/>
      <c r="G15" s="139"/>
      <c r="H15" s="139"/>
      <c r="I15" s="141" t="s">
        <v>7</v>
      </c>
      <c r="J15" s="142"/>
      <c r="K15" s="143"/>
      <c r="L15" s="135" t="s">
        <v>8</v>
      </c>
      <c r="M15" s="25"/>
    </row>
    <row r="16" spans="1:16" ht="29" hidden="1" x14ac:dyDescent="0.35">
      <c r="A16" s="135" t="s">
        <v>3</v>
      </c>
      <c r="B16" s="144" t="s">
        <v>4</v>
      </c>
      <c r="C16" s="135" t="s">
        <v>5</v>
      </c>
      <c r="D16" s="146" t="s">
        <v>6</v>
      </c>
      <c r="E16" s="132" t="s">
        <v>7</v>
      </c>
      <c r="F16" s="133"/>
      <c r="G16" s="134"/>
      <c r="H16" s="135" t="s">
        <v>8</v>
      </c>
      <c r="I16" s="4" t="s">
        <v>10</v>
      </c>
      <c r="J16" s="4" t="s">
        <v>11</v>
      </c>
      <c r="K16" s="4" t="s">
        <v>13</v>
      </c>
      <c r="L16" s="136"/>
      <c r="M16" s="137" t="s">
        <v>9</v>
      </c>
    </row>
    <row r="17" spans="1:13" ht="29" hidden="1" x14ac:dyDescent="0.35">
      <c r="A17" s="136"/>
      <c r="B17" s="145"/>
      <c r="C17" s="136"/>
      <c r="D17" s="147"/>
      <c r="E17" s="4" t="s">
        <v>10</v>
      </c>
      <c r="F17" s="4" t="s">
        <v>11</v>
      </c>
      <c r="G17" s="4" t="s">
        <v>12</v>
      </c>
      <c r="H17" s="136"/>
      <c r="I17" s="10">
        <v>5.4349999999999996</v>
      </c>
      <c r="J17" s="10">
        <v>2.69</v>
      </c>
      <c r="K17" s="10">
        <v>33.28</v>
      </c>
      <c r="L17" s="11">
        <f t="shared" ref="L17:L22" si="1">(I17*4)+(J17*9)+(K17*4)</f>
        <v>179.07</v>
      </c>
      <c r="M17" s="137"/>
    </row>
    <row r="18" spans="1:13" hidden="1" x14ac:dyDescent="0.35">
      <c r="A18" s="29" t="str">
        <f>IF(B18&gt;0,VLOOKUP(B18,[1]TK_Suvestine!A:B,2,FALSE),"")</f>
        <v/>
      </c>
      <c r="B18" s="38"/>
      <c r="C18" s="28" t="s">
        <v>95</v>
      </c>
      <c r="D18" s="8"/>
      <c r="E18" s="9" t="str">
        <f>IF(B18&gt;0,VLOOKUP(B18,[1]TK_Suvestine!A:F,3,FALSE)/1000*D18,"")</f>
        <v/>
      </c>
      <c r="F18" s="9" t="str">
        <f>IF(B18&gt;0,VLOOKUP(B18,[1]TK_Suvestine!A:F,4,FALSE)/1000*D18,"")</f>
        <v/>
      </c>
      <c r="G18" s="9" t="str">
        <f>IF(B18&gt;0,VLOOKUP(B18,[1]TK_Suvestine!A:F,5,FALSE)/1000*D18,"")</f>
        <v/>
      </c>
      <c r="H18" s="9" t="str">
        <f>IF(B18&gt;0,VLOOKUP(B18,[1]TK_Suvestine!A:F,6,FALSE)/1000*D18,"")</f>
        <v/>
      </c>
      <c r="I18" s="8">
        <v>2.4</v>
      </c>
      <c r="J18" s="8">
        <v>30</v>
      </c>
      <c r="K18" s="8">
        <v>3.1</v>
      </c>
      <c r="L18" s="11">
        <f t="shared" si="1"/>
        <v>292</v>
      </c>
      <c r="M18" s="12" t="str">
        <f>IF(B18&gt;0,VLOOKUP(B18,[1]TK_Suvestine!A:G,7,FALSE)/1000*D18,"")</f>
        <v/>
      </c>
    </row>
    <row r="19" spans="1:13" hidden="1" x14ac:dyDescent="0.35">
      <c r="A19" s="29" t="str">
        <f>IF(B19&gt;0,VLOOKUP(B19,[1]TK_Suvestine!A:B,2,FALSE),"")</f>
        <v/>
      </c>
      <c r="B19" s="38"/>
      <c r="C19" s="28" t="s">
        <v>96</v>
      </c>
      <c r="D19" s="8"/>
      <c r="E19" s="9" t="str">
        <f>IF(B19&gt;0,VLOOKUP(B19,[1]TK_Suvestine!A:F,3,FALSE)/1000*D19,"")</f>
        <v/>
      </c>
      <c r="F19" s="9" t="str">
        <f>IF(B19&gt;0,VLOOKUP(B19,[1]TK_Suvestine!A:F,4,FALSE)/1000*D19,"")</f>
        <v/>
      </c>
      <c r="G19" s="9" t="str">
        <f>IF(B19&gt;0,VLOOKUP(B19,[1]TK_Suvestine!A:F,5,FALSE)/1000*D19,"")</f>
        <v/>
      </c>
      <c r="H19" s="9" t="str">
        <f>IF(B19&gt;0,VLOOKUP(B19,[1]TK_Suvestine!A:F,6,FALSE)/1000*D19,"")</f>
        <v/>
      </c>
      <c r="I19" s="8">
        <v>2.4</v>
      </c>
      <c r="J19" s="8">
        <v>30</v>
      </c>
      <c r="K19" s="8">
        <v>3.1</v>
      </c>
      <c r="L19" s="11">
        <f t="shared" si="1"/>
        <v>292</v>
      </c>
      <c r="M19" s="12" t="str">
        <f>IF(B19&gt;0,VLOOKUP(B19,[1]TK_Suvestine!A:G,7,FALSE)/1000*D19,"")</f>
        <v/>
      </c>
    </row>
    <row r="20" spans="1:13" hidden="1" x14ac:dyDescent="0.35">
      <c r="A20" s="5" t="str">
        <f>IF(B20&gt;0,VLOOKUP(B20,[1]TK_Suvestine!A:B,2,FALSE),"")</f>
        <v/>
      </c>
      <c r="B20" s="47"/>
      <c r="C20" s="28" t="str">
        <f t="shared" ref="C20:C23" si="2">IF(D20&gt;0,D20,"")</f>
        <v/>
      </c>
      <c r="D20" s="5"/>
      <c r="E20" s="9" t="str">
        <f>IF(B20&gt;0,VLOOKUP(B20,[1]TK_Suvestine!A:F,3,FALSE)/1000*D20,"")</f>
        <v/>
      </c>
      <c r="F20" s="9" t="str">
        <f>IF(B20&gt;0,VLOOKUP(B20,[1]TK_Suvestine!A:F,4,FALSE)/1000*D20,"")</f>
        <v/>
      </c>
      <c r="G20" s="9" t="str">
        <f>IF(B20&gt;0,VLOOKUP(B20,[1]TK_Suvestine!A:F,5,FALSE)/1000*D20,"")</f>
        <v/>
      </c>
      <c r="H20" s="9" t="str">
        <f>IF(B20&gt;0,VLOOKUP(B20,[1]TK_Suvestine!A:F,6,FALSE)/1000*D20,"")</f>
        <v/>
      </c>
      <c r="I20" s="10">
        <v>0</v>
      </c>
      <c r="J20" s="10">
        <v>0</v>
      </c>
      <c r="K20" s="10">
        <v>0</v>
      </c>
      <c r="L20" s="11">
        <f t="shared" si="1"/>
        <v>0</v>
      </c>
      <c r="M20" s="12" t="str">
        <f>IF(B20&gt;0,VLOOKUP(B20,[1]TK_Suvestine!A:G,7,FALSE)/1000*D20,"")</f>
        <v/>
      </c>
    </row>
    <row r="21" spans="1:13" hidden="1" x14ac:dyDescent="0.35">
      <c r="A21" s="27" t="str">
        <f>IF(B21&gt;0,VLOOKUP(B21,[1]TK_Suvestine!A:B,2,FALSE),"")</f>
        <v/>
      </c>
      <c r="B21" s="39"/>
      <c r="C21" s="28" t="str">
        <f t="shared" si="2"/>
        <v/>
      </c>
      <c r="D21" s="5"/>
      <c r="E21" s="9" t="str">
        <f>IF(B21&gt;0,VLOOKUP(B21,[1]TK_Suvestine!A:F,3,FALSE)/1000*D21,"")</f>
        <v/>
      </c>
      <c r="F21" s="9" t="str">
        <f>IF(B21&gt;0,VLOOKUP(B21,[1]TK_Suvestine!A:F,4,FALSE)/1000*D21,"")</f>
        <v/>
      </c>
      <c r="G21" s="9" t="str">
        <f>IF(B21&gt;0,VLOOKUP(B21,[1]TK_Suvestine!A:F,5,FALSE)/1000*D21,"")</f>
        <v/>
      </c>
      <c r="H21" s="9" t="str">
        <f>IF(B21&gt;0,VLOOKUP(B21,[1]TK_Suvestine!A:F,6,FALSE)/1000*D21,"")</f>
        <v/>
      </c>
      <c r="I21" s="10">
        <v>0</v>
      </c>
      <c r="J21" s="10">
        <v>0</v>
      </c>
      <c r="K21" s="10">
        <v>0</v>
      </c>
      <c r="L21" s="11">
        <f t="shared" si="1"/>
        <v>0</v>
      </c>
      <c r="M21" s="12" t="str">
        <f>IF(B21&gt;0,VLOOKUP(B21,[1]TK_Suvestine!A:G,7,FALSE)/1000*D21,"")</f>
        <v/>
      </c>
    </row>
    <row r="22" spans="1:13" hidden="1" x14ac:dyDescent="0.35">
      <c r="A22" s="40" t="str">
        <f>IF(B22&gt;0,VLOOKUP(B22,[1]TK_Suvestine!A:B,2,FALSE),"")</f>
        <v/>
      </c>
      <c r="B22" s="41"/>
      <c r="C22" s="28" t="str">
        <f t="shared" si="2"/>
        <v/>
      </c>
      <c r="D22" s="5"/>
      <c r="E22" s="9" t="str">
        <f>IF(B22&gt;0,VLOOKUP(B22,[1]TK_Suvestine!A:F,3,FALSE)/1000*D22,"")</f>
        <v/>
      </c>
      <c r="F22" s="9" t="str">
        <f>IF(B22&gt;0,VLOOKUP(B22,[1]TK_Suvestine!A:F,4,FALSE)/1000*D22,"")</f>
        <v/>
      </c>
      <c r="G22" s="9" t="str">
        <f>IF(B22&gt;0,VLOOKUP(B22,[1]TK_Suvestine!A:F,5,FALSE)/1000*D22,"")</f>
        <v/>
      </c>
      <c r="H22" s="9" t="str">
        <f>IF(B22&gt;0,VLOOKUP(B22,[1]TK_Suvestine!A:F,6,FALSE)/1000*D22,"")</f>
        <v/>
      </c>
      <c r="I22" s="10">
        <v>0</v>
      </c>
      <c r="J22" s="10">
        <v>0</v>
      </c>
      <c r="K22" s="10">
        <v>0</v>
      </c>
      <c r="L22" s="8">
        <f t="shared" si="1"/>
        <v>0</v>
      </c>
      <c r="M22" s="12" t="str">
        <f>IF(B22&gt;0,VLOOKUP(B22,[1]TK_Suvestine!A:G,7,FALSE)/1000*D22,"")</f>
        <v/>
      </c>
    </row>
    <row r="23" spans="1:13" hidden="1" x14ac:dyDescent="0.35">
      <c r="A23" s="29" t="str">
        <f>IF(B23&gt;0,VLOOKUP(B23,[1]TK_Suvestine!A:B,2,FALSE),"")</f>
        <v/>
      </c>
      <c r="B23" s="39"/>
      <c r="C23" s="28" t="str">
        <f t="shared" si="2"/>
        <v/>
      </c>
      <c r="D23" s="5"/>
      <c r="E23" s="9" t="str">
        <f>IF(B23&gt;0,VLOOKUP(B23,[1]TK_Suvestine!A:F,3,FALSE)/1000*D23,"")</f>
        <v/>
      </c>
      <c r="F23" s="9" t="str">
        <f>IF(B23&gt;0,VLOOKUP(B23,[1]TK_Suvestine!A:F,4,FALSE)/1000*D23,"")</f>
        <v/>
      </c>
      <c r="G23" s="9" t="str">
        <f>IF(B23&gt;0,VLOOKUP(B23,[1]TK_Suvestine!A:F,5,FALSE)/1000*D23,"")</f>
        <v/>
      </c>
      <c r="H23" s="9" t="str">
        <f>IF(B23&gt;0,VLOOKUP(B23,[1]TK_Suvestine!A:F,6,FALSE)/1000*D23,"")</f>
        <v/>
      </c>
      <c r="I23" s="8">
        <f>SUM(I17:I22)</f>
        <v>10.234999999999999</v>
      </c>
      <c r="J23" s="8">
        <f>SUM(J17:J22)</f>
        <v>62.69</v>
      </c>
      <c r="K23" s="8">
        <f>SUM(K17:K22)</f>
        <v>39.480000000000004</v>
      </c>
      <c r="L23" s="8">
        <f>SUM(L17:L22)</f>
        <v>763.06999999999994</v>
      </c>
      <c r="M23" s="12" t="str">
        <f>IF(B23&gt;0,VLOOKUP(B23,[1]TK_Suvestine!A:G,7,FALSE)/1000*D23,"")</f>
        <v/>
      </c>
    </row>
    <row r="24" spans="1:13" ht="15" hidden="1" customHeight="1" x14ac:dyDescent="0.35">
      <c r="A24" s="129" t="s">
        <v>15</v>
      </c>
      <c r="B24" s="130"/>
      <c r="C24" s="131"/>
      <c r="D24" s="42"/>
      <c r="E24" s="43">
        <f>SUM(E18:E23)</f>
        <v>0</v>
      </c>
      <c r="F24" s="43">
        <f>SUM(F18:F23)</f>
        <v>0</v>
      </c>
      <c r="G24" s="43">
        <f>SUM(G18:G23)</f>
        <v>0</v>
      </c>
      <c r="H24" s="43">
        <f>SUM(H18:H23)</f>
        <v>0</v>
      </c>
      <c r="M24" s="16">
        <f>SUM(M18:M23)</f>
        <v>0</v>
      </c>
    </row>
    <row r="25" spans="1:13" ht="19.5" customHeight="1" x14ac:dyDescent="0.35">
      <c r="A25" s="113" t="str">
        <f>IF(B25&gt;0,VLOOKUP(B25,[1]TK_Suvestine!A:B,2,FALSE),"")</f>
        <v>Varškės (9%) spygliukai (tausojantis)</v>
      </c>
      <c r="B25" s="114" t="s">
        <v>97</v>
      </c>
      <c r="C25" s="5">
        <f t="shared" ref="C25" si="3">IF(D25&gt;0,D25,"")</f>
        <v>110</v>
      </c>
      <c r="D25" s="5">
        <v>110</v>
      </c>
      <c r="E25" s="46">
        <f>IF(B25&gt;0,VLOOKUP(B25,[1]TK_Suvestine!A:F,3,FALSE)/1000*D25,"")</f>
        <v>13.529340000000001</v>
      </c>
      <c r="F25" s="46">
        <f>IF(B25&gt;0,VLOOKUP(B25,[1]TK_Suvestine!A:F,4,FALSE)/1000*D25,"")</f>
        <v>7.5965999999999996</v>
      </c>
      <c r="G25" s="46">
        <f>IF(B25&gt;0,VLOOKUP(B25,[1]TK_Suvestine!A:F,5,FALSE)/1000*D25,"")</f>
        <v>23.639439999999997</v>
      </c>
      <c r="H25" s="46">
        <f>IF(B25&gt;0,VLOOKUP(B25,[1]TK_Suvestine!A:F,6,FALSE)/1000*D25,"")</f>
        <v>217.69110000000001</v>
      </c>
      <c r="I25" s="8"/>
      <c r="J25" s="8"/>
      <c r="K25" s="8"/>
      <c r="L25" s="8">
        <f t="shared" ref="L25:L29" si="4">(I25*4)+(J25*9)+(K25*4)</f>
        <v>0</v>
      </c>
      <c r="M25" s="12">
        <f>IF(B25&gt;0,VLOOKUP(B25,[1]TK_Suvestine!A:G,7,FALSE)/1000*D25,"")</f>
        <v>0.3781173000000001</v>
      </c>
    </row>
    <row r="26" spans="1:13" ht="15" customHeight="1" x14ac:dyDescent="0.35">
      <c r="A26" s="45" t="str">
        <f>IF(B26&gt;0,VLOOKUP(B26,[1]TK_Suvestine!A:B,2,FALSE),"")</f>
        <v>Trintos uogos</v>
      </c>
      <c r="B26" s="32" t="s">
        <v>14</v>
      </c>
      <c r="C26" s="5">
        <f t="shared" ref="C26:C30" si="5">IF(D26&gt;0,D26,"")</f>
        <v>20</v>
      </c>
      <c r="D26" s="5">
        <v>20</v>
      </c>
      <c r="E26" s="46">
        <f>IF(B26&gt;0,VLOOKUP(B26,[1]TK_Suvestine!A:F,3,FALSE)/1000*D26,"")</f>
        <v>0.25680000000000003</v>
      </c>
      <c r="F26" s="46">
        <f>IF(B26&gt;0,VLOOKUP(B26,[1]TK_Suvestine!A:F,4,FALSE)/1000*D26,"")</f>
        <v>0.12840000000000001</v>
      </c>
      <c r="G26" s="46">
        <f>IF(B26&gt;0,VLOOKUP(B26,[1]TK_Suvestine!A:F,5,FALSE)/1000*D26,"")</f>
        <v>3.3380000000000001</v>
      </c>
      <c r="H26" s="46">
        <f>IF(B26&gt;0,VLOOKUP(B26,[1]TK_Suvestine!A:F,6,FALSE)/1000*D26,"")</f>
        <v>10.502000000000001</v>
      </c>
      <c r="I26" s="8"/>
      <c r="J26" s="8"/>
      <c r="K26" s="8"/>
      <c r="L26" s="8"/>
      <c r="M26" s="12"/>
    </row>
    <row r="27" spans="1:13" ht="30" customHeight="1" x14ac:dyDescent="0.35">
      <c r="A27" s="52" t="str">
        <f>IF(B27&gt;0,VLOOKUP(B27,[1]TK_Suvestine!A:B,2,FALSE),"")</f>
        <v>Grietinės 30% padažas</v>
      </c>
      <c r="B27" s="38" t="s">
        <v>47</v>
      </c>
      <c r="C27" s="28">
        <f t="shared" si="5"/>
        <v>30</v>
      </c>
      <c r="D27" s="5">
        <v>30</v>
      </c>
      <c r="E27" s="46">
        <f>IF(B27&gt;0,VLOOKUP(B27,[1]TK_Suvestine!A:F,3,FALSE)/1000*D27,"")</f>
        <v>0.52800000000000002</v>
      </c>
      <c r="F27" s="46">
        <f>IF(B27&gt;0,VLOOKUP(B27,[1]TK_Suvestine!A:F,4,FALSE)/1000*D27,"")</f>
        <v>5.7495000000000003</v>
      </c>
      <c r="G27" s="46">
        <f>IF(B27&gt;0,VLOOKUP(B27,[1]TK_Suvestine!A:F,5,FALSE)/1000*D27,"")</f>
        <v>1.5899999999999999</v>
      </c>
      <c r="H27" s="46">
        <f>IF(B27&gt;0,VLOOKUP(B27,[1]TK_Suvestine!A:F,6,FALSE)/1000*D27,"")</f>
        <v>60.269999999999996</v>
      </c>
      <c r="I27" s="8"/>
      <c r="J27" s="8"/>
      <c r="K27" s="8"/>
      <c r="L27" s="8">
        <f t="shared" si="4"/>
        <v>0</v>
      </c>
      <c r="M27" s="12">
        <f>IF(B27&gt;0,VLOOKUP(B27,[1]TK_Suvestine!A:G,7,FALSE)/1000*D27,"")</f>
        <v>5.6985000000000008E-2</v>
      </c>
    </row>
    <row r="28" spans="1:13" ht="15" hidden="1" customHeight="1" x14ac:dyDescent="0.35">
      <c r="A28" s="45" t="str">
        <f>IF(B28&gt;0,VLOOKUP(B28,[1]TK_Suvestine!A:B,2,FALSE),"")</f>
        <v/>
      </c>
      <c r="B28" s="47"/>
      <c r="C28" s="5" t="str">
        <f t="shared" si="5"/>
        <v/>
      </c>
      <c r="D28" s="5"/>
      <c r="E28" s="46" t="str">
        <f>IF(B28&gt;0,VLOOKUP(B28,[1]TK_Suvestine!A:F,3,FALSE)/1000*D28,"")</f>
        <v/>
      </c>
      <c r="F28" s="46" t="str">
        <f>IF(B28&gt;0,VLOOKUP(B28,[1]TK_Suvestine!A:F,4,FALSE)/1000*D28,"")</f>
        <v/>
      </c>
      <c r="G28" s="46" t="str">
        <f>IF(B28&gt;0,VLOOKUP(B28,[1]TK_Suvestine!A:F,5,FALSE)/1000*D28,"")</f>
        <v/>
      </c>
      <c r="H28" s="46" t="str">
        <f>IF(B28&gt;0,VLOOKUP(B28,[1]TK_Suvestine!A:F,6,FALSE)/1000*D28,"")</f>
        <v/>
      </c>
      <c r="I28" s="8"/>
      <c r="J28" s="8"/>
      <c r="K28" s="8"/>
      <c r="L28" s="8">
        <f t="shared" si="4"/>
        <v>0</v>
      </c>
      <c r="M28" s="12" t="str">
        <f>IF(B28&gt;0,VLOOKUP(B28,[1]TK_Suvestine!A:G,7,FALSE)/1000*D28,"")</f>
        <v/>
      </c>
    </row>
    <row r="29" spans="1:13" ht="24" hidden="1" customHeight="1" x14ac:dyDescent="0.35">
      <c r="A29" s="45" t="str">
        <f>IF(B29&gt;0,VLOOKUP(B29,[1]TK_Suvestine!A:B,2,FALSE),"")</f>
        <v/>
      </c>
      <c r="B29" s="41"/>
      <c r="C29" s="5" t="str">
        <f t="shared" si="5"/>
        <v/>
      </c>
      <c r="D29" s="5"/>
      <c r="E29" s="46" t="str">
        <f>IF(B29&gt;0,VLOOKUP(B29,[1]TK_Suvestine!A:F,3,FALSE)/1000*D29,"")</f>
        <v/>
      </c>
      <c r="F29" s="46" t="str">
        <f>IF(B29&gt;0,VLOOKUP(B29,[1]TK_Suvestine!A:F,4,FALSE)/1000*D29,"")</f>
        <v/>
      </c>
      <c r="G29" s="46" t="str">
        <f>IF(B29&gt;0,VLOOKUP(B29,[1]TK_Suvestine!A:F,5,FALSE)/1000*D29,"")</f>
        <v/>
      </c>
      <c r="H29" s="46" t="str">
        <f>IF(B29&gt;0,VLOOKUP(B29,[1]TK_Suvestine!A:F,6,FALSE)/1000*D29,"")</f>
        <v/>
      </c>
      <c r="I29" s="8"/>
      <c r="J29" s="8"/>
      <c r="K29" s="8"/>
      <c r="L29" s="8">
        <f t="shared" si="4"/>
        <v>0</v>
      </c>
      <c r="M29" s="12" t="str">
        <f>IF(B29&gt;0,VLOOKUP(B29,[1]TK_Suvestine!A:G,7,FALSE)/1000*D29,"")</f>
        <v/>
      </c>
    </row>
    <row r="30" spans="1:13" ht="3.75" hidden="1" customHeight="1" x14ac:dyDescent="0.35">
      <c r="A30" s="45" t="str">
        <f>IF(B30&gt;0,VLOOKUP(B30,[1]TK_Suvestine!A:B,2,FALSE),"")</f>
        <v/>
      </c>
      <c r="B30" s="41"/>
      <c r="C30" s="5" t="str">
        <f t="shared" si="5"/>
        <v/>
      </c>
      <c r="D30" s="5"/>
      <c r="E30" s="46" t="str">
        <f>IF(B30&gt;0,VLOOKUP(B30,[1]TK_Suvestine!A:F,3,FALSE)/1000*D30,"")</f>
        <v/>
      </c>
      <c r="F30" s="46" t="str">
        <f>IF(B30&gt;0,VLOOKUP(B30,[1]TK_Suvestine!A:F,4,FALSE)/1000*D30,"")</f>
        <v/>
      </c>
      <c r="G30" s="46" t="str">
        <f>IF(B30&gt;0,VLOOKUP(B30,[1]TK_Suvestine!A:F,5,FALSE)/1000*D30,"")</f>
        <v/>
      </c>
      <c r="H30" s="46" t="str">
        <f>IF(B30&gt;0,VLOOKUP(B30,[1]TK_Suvestine!A:F,6,FALSE)/1000*D30,"")</f>
        <v/>
      </c>
      <c r="I30" s="8">
        <f>SUM(I25:I29)</f>
        <v>0</v>
      </c>
      <c r="J30" s="8">
        <f>SUM(J25:J29)</f>
        <v>0</v>
      </c>
      <c r="K30" s="8">
        <f>SUM(K25:K29)</f>
        <v>0</v>
      </c>
      <c r="L30" s="8">
        <f>SUM(L25:L29)</f>
        <v>0</v>
      </c>
      <c r="M30" s="12" t="str">
        <f>IF(B30&gt;0,VLOOKUP(B30,[1]TK_Suvestine!A:G,7,FALSE)/1000*D30,"")</f>
        <v/>
      </c>
    </row>
    <row r="31" spans="1:13" x14ac:dyDescent="0.35">
      <c r="A31" s="13"/>
      <c r="B31" s="48"/>
      <c r="C31" s="13"/>
      <c r="D31" s="13"/>
      <c r="E31" s="13"/>
      <c r="F31" s="13"/>
      <c r="G31" s="13"/>
      <c r="H31" s="13"/>
    </row>
    <row r="33" spans="5:5" x14ac:dyDescent="0.35">
      <c r="E33" s="49"/>
    </row>
  </sheetData>
  <mergeCells count="23">
    <mergeCell ref="I3:L3"/>
    <mergeCell ref="A4:H4"/>
    <mergeCell ref="I4:K4"/>
    <mergeCell ref="L4:L5"/>
    <mergeCell ref="A5:A6"/>
    <mergeCell ref="B5:B6"/>
    <mergeCell ref="C5:C6"/>
    <mergeCell ref="D5:D6"/>
    <mergeCell ref="A24:C24"/>
    <mergeCell ref="E5:G5"/>
    <mergeCell ref="H5:H6"/>
    <mergeCell ref="M5:M6"/>
    <mergeCell ref="I14:L14"/>
    <mergeCell ref="A15:H15"/>
    <mergeCell ref="I15:K15"/>
    <mergeCell ref="L15:L16"/>
    <mergeCell ref="A16:A17"/>
    <mergeCell ref="B16:B17"/>
    <mergeCell ref="C16:C17"/>
    <mergeCell ref="D16:D17"/>
    <mergeCell ref="E16:G16"/>
    <mergeCell ref="H16:H17"/>
    <mergeCell ref="M16:M17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&amp;C11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Lapas315">
    <tabColor rgb="FFFFC000"/>
    <pageSetUpPr fitToPage="1"/>
  </sheetPr>
  <dimension ref="A1:O29"/>
  <sheetViews>
    <sheetView showWhiteSpace="0" zoomScaleNormal="100" workbookViewId="0">
      <selection activeCell="B32" sqref="B32"/>
    </sheetView>
  </sheetViews>
  <sheetFormatPr defaultRowHeight="14.5" x14ac:dyDescent="0.35"/>
  <cols>
    <col min="1" max="1" width="34.36328125" style="37" customWidth="1"/>
    <col min="2" max="2" width="5.7265625" style="2" customWidth="1"/>
    <col min="3" max="3" width="8" style="3" customWidth="1"/>
    <col min="4" max="4" width="8.81640625" style="3" hidden="1" customWidth="1"/>
    <col min="5" max="5" width="9.08984375" style="3"/>
    <col min="6" max="6" width="8.54296875" style="3" customWidth="1"/>
    <col min="7" max="7" width="12.54296875" style="3" customWidth="1"/>
    <col min="8" max="8" width="9.26953125" style="3" customWidth="1"/>
    <col min="9" max="9" width="10.36328125" style="3" hidden="1" customWidth="1"/>
    <col min="10" max="10" width="10.54296875" style="3" hidden="1" customWidth="1"/>
    <col min="11" max="11" width="10" style="3" hidden="1" customWidth="1"/>
    <col min="12" max="12" width="9.54296875" style="3" hidden="1" customWidth="1"/>
    <col min="13" max="13" width="11.81640625" style="3" hidden="1" customWidth="1"/>
    <col min="14" max="256" width="9.08984375" style="3"/>
    <col min="257" max="257" width="66.26953125" style="3" customWidth="1"/>
    <col min="258" max="258" width="5.7265625" style="3" customWidth="1"/>
    <col min="259" max="259" width="7.54296875" style="3" customWidth="1"/>
    <col min="260" max="260" width="8.81640625" style="3" customWidth="1"/>
    <col min="261" max="261" width="9.08984375" style="3"/>
    <col min="262" max="262" width="8.54296875" style="3" customWidth="1"/>
    <col min="263" max="263" width="12.54296875" style="3" customWidth="1"/>
    <col min="264" max="264" width="11.54296875" style="3" customWidth="1"/>
    <col min="265" max="268" width="0" style="3" hidden="1" customWidth="1"/>
    <col min="269" max="512" width="9.08984375" style="3"/>
    <col min="513" max="513" width="66.26953125" style="3" customWidth="1"/>
    <col min="514" max="514" width="5.7265625" style="3" customWidth="1"/>
    <col min="515" max="515" width="7.54296875" style="3" customWidth="1"/>
    <col min="516" max="516" width="8.81640625" style="3" customWidth="1"/>
    <col min="517" max="517" width="9.08984375" style="3"/>
    <col min="518" max="518" width="8.54296875" style="3" customWidth="1"/>
    <col min="519" max="519" width="12.54296875" style="3" customWidth="1"/>
    <col min="520" max="520" width="11.54296875" style="3" customWidth="1"/>
    <col min="521" max="524" width="0" style="3" hidden="1" customWidth="1"/>
    <col min="525" max="768" width="9.08984375" style="3"/>
    <col min="769" max="769" width="66.26953125" style="3" customWidth="1"/>
    <col min="770" max="770" width="5.7265625" style="3" customWidth="1"/>
    <col min="771" max="771" width="7.54296875" style="3" customWidth="1"/>
    <col min="772" max="772" width="8.81640625" style="3" customWidth="1"/>
    <col min="773" max="773" width="9.08984375" style="3"/>
    <col min="774" max="774" width="8.54296875" style="3" customWidth="1"/>
    <col min="775" max="775" width="12.54296875" style="3" customWidth="1"/>
    <col min="776" max="776" width="11.54296875" style="3" customWidth="1"/>
    <col min="777" max="780" width="0" style="3" hidden="1" customWidth="1"/>
    <col min="781" max="1024" width="9.08984375" style="3"/>
    <col min="1025" max="1025" width="66.26953125" style="3" customWidth="1"/>
    <col min="1026" max="1026" width="5.7265625" style="3" customWidth="1"/>
    <col min="1027" max="1027" width="7.54296875" style="3" customWidth="1"/>
    <col min="1028" max="1028" width="8.81640625" style="3" customWidth="1"/>
    <col min="1029" max="1029" width="9.08984375" style="3"/>
    <col min="1030" max="1030" width="8.54296875" style="3" customWidth="1"/>
    <col min="1031" max="1031" width="12.54296875" style="3" customWidth="1"/>
    <col min="1032" max="1032" width="11.54296875" style="3" customWidth="1"/>
    <col min="1033" max="1036" width="0" style="3" hidden="1" customWidth="1"/>
    <col min="1037" max="1280" width="9.08984375" style="3"/>
    <col min="1281" max="1281" width="66.26953125" style="3" customWidth="1"/>
    <col min="1282" max="1282" width="5.7265625" style="3" customWidth="1"/>
    <col min="1283" max="1283" width="7.54296875" style="3" customWidth="1"/>
    <col min="1284" max="1284" width="8.81640625" style="3" customWidth="1"/>
    <col min="1285" max="1285" width="9.08984375" style="3"/>
    <col min="1286" max="1286" width="8.54296875" style="3" customWidth="1"/>
    <col min="1287" max="1287" width="12.54296875" style="3" customWidth="1"/>
    <col min="1288" max="1288" width="11.54296875" style="3" customWidth="1"/>
    <col min="1289" max="1292" width="0" style="3" hidden="1" customWidth="1"/>
    <col min="1293" max="1536" width="9.08984375" style="3"/>
    <col min="1537" max="1537" width="66.26953125" style="3" customWidth="1"/>
    <col min="1538" max="1538" width="5.7265625" style="3" customWidth="1"/>
    <col min="1539" max="1539" width="7.54296875" style="3" customWidth="1"/>
    <col min="1540" max="1540" width="8.81640625" style="3" customWidth="1"/>
    <col min="1541" max="1541" width="9.08984375" style="3"/>
    <col min="1542" max="1542" width="8.54296875" style="3" customWidth="1"/>
    <col min="1543" max="1543" width="12.54296875" style="3" customWidth="1"/>
    <col min="1544" max="1544" width="11.54296875" style="3" customWidth="1"/>
    <col min="1545" max="1548" width="0" style="3" hidden="1" customWidth="1"/>
    <col min="1549" max="1792" width="9.08984375" style="3"/>
    <col min="1793" max="1793" width="66.26953125" style="3" customWidth="1"/>
    <col min="1794" max="1794" width="5.7265625" style="3" customWidth="1"/>
    <col min="1795" max="1795" width="7.54296875" style="3" customWidth="1"/>
    <col min="1796" max="1796" width="8.81640625" style="3" customWidth="1"/>
    <col min="1797" max="1797" width="9.08984375" style="3"/>
    <col min="1798" max="1798" width="8.54296875" style="3" customWidth="1"/>
    <col min="1799" max="1799" width="12.54296875" style="3" customWidth="1"/>
    <col min="1800" max="1800" width="11.54296875" style="3" customWidth="1"/>
    <col min="1801" max="1804" width="0" style="3" hidden="1" customWidth="1"/>
    <col min="1805" max="2048" width="9.08984375" style="3"/>
    <col min="2049" max="2049" width="66.26953125" style="3" customWidth="1"/>
    <col min="2050" max="2050" width="5.7265625" style="3" customWidth="1"/>
    <col min="2051" max="2051" width="7.54296875" style="3" customWidth="1"/>
    <col min="2052" max="2052" width="8.81640625" style="3" customWidth="1"/>
    <col min="2053" max="2053" width="9.08984375" style="3"/>
    <col min="2054" max="2054" width="8.54296875" style="3" customWidth="1"/>
    <col min="2055" max="2055" width="12.54296875" style="3" customWidth="1"/>
    <col min="2056" max="2056" width="11.54296875" style="3" customWidth="1"/>
    <col min="2057" max="2060" width="0" style="3" hidden="1" customWidth="1"/>
    <col min="2061" max="2304" width="9.08984375" style="3"/>
    <col min="2305" max="2305" width="66.26953125" style="3" customWidth="1"/>
    <col min="2306" max="2306" width="5.7265625" style="3" customWidth="1"/>
    <col min="2307" max="2307" width="7.54296875" style="3" customWidth="1"/>
    <col min="2308" max="2308" width="8.81640625" style="3" customWidth="1"/>
    <col min="2309" max="2309" width="9.08984375" style="3"/>
    <col min="2310" max="2310" width="8.54296875" style="3" customWidth="1"/>
    <col min="2311" max="2311" width="12.54296875" style="3" customWidth="1"/>
    <col min="2312" max="2312" width="11.54296875" style="3" customWidth="1"/>
    <col min="2313" max="2316" width="0" style="3" hidden="1" customWidth="1"/>
    <col min="2317" max="2560" width="9.08984375" style="3"/>
    <col min="2561" max="2561" width="66.26953125" style="3" customWidth="1"/>
    <col min="2562" max="2562" width="5.7265625" style="3" customWidth="1"/>
    <col min="2563" max="2563" width="7.54296875" style="3" customWidth="1"/>
    <col min="2564" max="2564" width="8.81640625" style="3" customWidth="1"/>
    <col min="2565" max="2565" width="9.08984375" style="3"/>
    <col min="2566" max="2566" width="8.54296875" style="3" customWidth="1"/>
    <col min="2567" max="2567" width="12.54296875" style="3" customWidth="1"/>
    <col min="2568" max="2568" width="11.54296875" style="3" customWidth="1"/>
    <col min="2569" max="2572" width="0" style="3" hidden="1" customWidth="1"/>
    <col min="2573" max="2816" width="9.08984375" style="3"/>
    <col min="2817" max="2817" width="66.26953125" style="3" customWidth="1"/>
    <col min="2818" max="2818" width="5.7265625" style="3" customWidth="1"/>
    <col min="2819" max="2819" width="7.54296875" style="3" customWidth="1"/>
    <col min="2820" max="2820" width="8.81640625" style="3" customWidth="1"/>
    <col min="2821" max="2821" width="9.08984375" style="3"/>
    <col min="2822" max="2822" width="8.54296875" style="3" customWidth="1"/>
    <col min="2823" max="2823" width="12.54296875" style="3" customWidth="1"/>
    <col min="2824" max="2824" width="11.54296875" style="3" customWidth="1"/>
    <col min="2825" max="2828" width="0" style="3" hidden="1" customWidth="1"/>
    <col min="2829" max="3072" width="9.08984375" style="3"/>
    <col min="3073" max="3073" width="66.26953125" style="3" customWidth="1"/>
    <col min="3074" max="3074" width="5.7265625" style="3" customWidth="1"/>
    <col min="3075" max="3075" width="7.54296875" style="3" customWidth="1"/>
    <col min="3076" max="3076" width="8.81640625" style="3" customWidth="1"/>
    <col min="3077" max="3077" width="9.08984375" style="3"/>
    <col min="3078" max="3078" width="8.54296875" style="3" customWidth="1"/>
    <col min="3079" max="3079" width="12.54296875" style="3" customWidth="1"/>
    <col min="3080" max="3080" width="11.54296875" style="3" customWidth="1"/>
    <col min="3081" max="3084" width="0" style="3" hidden="1" customWidth="1"/>
    <col min="3085" max="3328" width="9.08984375" style="3"/>
    <col min="3329" max="3329" width="66.26953125" style="3" customWidth="1"/>
    <col min="3330" max="3330" width="5.7265625" style="3" customWidth="1"/>
    <col min="3331" max="3331" width="7.54296875" style="3" customWidth="1"/>
    <col min="3332" max="3332" width="8.81640625" style="3" customWidth="1"/>
    <col min="3333" max="3333" width="9.08984375" style="3"/>
    <col min="3334" max="3334" width="8.54296875" style="3" customWidth="1"/>
    <col min="3335" max="3335" width="12.54296875" style="3" customWidth="1"/>
    <col min="3336" max="3336" width="11.54296875" style="3" customWidth="1"/>
    <col min="3337" max="3340" width="0" style="3" hidden="1" customWidth="1"/>
    <col min="3341" max="3584" width="9.08984375" style="3"/>
    <col min="3585" max="3585" width="66.26953125" style="3" customWidth="1"/>
    <col min="3586" max="3586" width="5.7265625" style="3" customWidth="1"/>
    <col min="3587" max="3587" width="7.54296875" style="3" customWidth="1"/>
    <col min="3588" max="3588" width="8.81640625" style="3" customWidth="1"/>
    <col min="3589" max="3589" width="9.08984375" style="3"/>
    <col min="3590" max="3590" width="8.54296875" style="3" customWidth="1"/>
    <col min="3591" max="3591" width="12.54296875" style="3" customWidth="1"/>
    <col min="3592" max="3592" width="11.54296875" style="3" customWidth="1"/>
    <col min="3593" max="3596" width="0" style="3" hidden="1" customWidth="1"/>
    <col min="3597" max="3840" width="9.08984375" style="3"/>
    <col min="3841" max="3841" width="66.26953125" style="3" customWidth="1"/>
    <col min="3842" max="3842" width="5.7265625" style="3" customWidth="1"/>
    <col min="3843" max="3843" width="7.54296875" style="3" customWidth="1"/>
    <col min="3844" max="3844" width="8.81640625" style="3" customWidth="1"/>
    <col min="3845" max="3845" width="9.08984375" style="3"/>
    <col min="3846" max="3846" width="8.54296875" style="3" customWidth="1"/>
    <col min="3847" max="3847" width="12.54296875" style="3" customWidth="1"/>
    <col min="3848" max="3848" width="11.54296875" style="3" customWidth="1"/>
    <col min="3849" max="3852" width="0" style="3" hidden="1" customWidth="1"/>
    <col min="3853" max="4096" width="9.08984375" style="3"/>
    <col min="4097" max="4097" width="66.26953125" style="3" customWidth="1"/>
    <col min="4098" max="4098" width="5.7265625" style="3" customWidth="1"/>
    <col min="4099" max="4099" width="7.54296875" style="3" customWidth="1"/>
    <col min="4100" max="4100" width="8.81640625" style="3" customWidth="1"/>
    <col min="4101" max="4101" width="9.08984375" style="3"/>
    <col min="4102" max="4102" width="8.54296875" style="3" customWidth="1"/>
    <col min="4103" max="4103" width="12.54296875" style="3" customWidth="1"/>
    <col min="4104" max="4104" width="11.54296875" style="3" customWidth="1"/>
    <col min="4105" max="4108" width="0" style="3" hidden="1" customWidth="1"/>
    <col min="4109" max="4352" width="9.08984375" style="3"/>
    <col min="4353" max="4353" width="66.26953125" style="3" customWidth="1"/>
    <col min="4354" max="4354" width="5.7265625" style="3" customWidth="1"/>
    <col min="4355" max="4355" width="7.54296875" style="3" customWidth="1"/>
    <col min="4356" max="4356" width="8.81640625" style="3" customWidth="1"/>
    <col min="4357" max="4357" width="9.08984375" style="3"/>
    <col min="4358" max="4358" width="8.54296875" style="3" customWidth="1"/>
    <col min="4359" max="4359" width="12.54296875" style="3" customWidth="1"/>
    <col min="4360" max="4360" width="11.54296875" style="3" customWidth="1"/>
    <col min="4361" max="4364" width="0" style="3" hidden="1" customWidth="1"/>
    <col min="4365" max="4608" width="9.08984375" style="3"/>
    <col min="4609" max="4609" width="66.26953125" style="3" customWidth="1"/>
    <col min="4610" max="4610" width="5.7265625" style="3" customWidth="1"/>
    <col min="4611" max="4611" width="7.54296875" style="3" customWidth="1"/>
    <col min="4612" max="4612" width="8.81640625" style="3" customWidth="1"/>
    <col min="4613" max="4613" width="9.08984375" style="3"/>
    <col min="4614" max="4614" width="8.54296875" style="3" customWidth="1"/>
    <col min="4615" max="4615" width="12.54296875" style="3" customWidth="1"/>
    <col min="4616" max="4616" width="11.54296875" style="3" customWidth="1"/>
    <col min="4617" max="4620" width="0" style="3" hidden="1" customWidth="1"/>
    <col min="4621" max="4864" width="9.08984375" style="3"/>
    <col min="4865" max="4865" width="66.26953125" style="3" customWidth="1"/>
    <col min="4866" max="4866" width="5.7265625" style="3" customWidth="1"/>
    <col min="4867" max="4867" width="7.54296875" style="3" customWidth="1"/>
    <col min="4868" max="4868" width="8.81640625" style="3" customWidth="1"/>
    <col min="4869" max="4869" width="9.08984375" style="3"/>
    <col min="4870" max="4870" width="8.54296875" style="3" customWidth="1"/>
    <col min="4871" max="4871" width="12.54296875" style="3" customWidth="1"/>
    <col min="4872" max="4872" width="11.54296875" style="3" customWidth="1"/>
    <col min="4873" max="4876" width="0" style="3" hidden="1" customWidth="1"/>
    <col min="4877" max="5120" width="9.08984375" style="3"/>
    <col min="5121" max="5121" width="66.26953125" style="3" customWidth="1"/>
    <col min="5122" max="5122" width="5.7265625" style="3" customWidth="1"/>
    <col min="5123" max="5123" width="7.54296875" style="3" customWidth="1"/>
    <col min="5124" max="5124" width="8.81640625" style="3" customWidth="1"/>
    <col min="5125" max="5125" width="9.08984375" style="3"/>
    <col min="5126" max="5126" width="8.54296875" style="3" customWidth="1"/>
    <col min="5127" max="5127" width="12.54296875" style="3" customWidth="1"/>
    <col min="5128" max="5128" width="11.54296875" style="3" customWidth="1"/>
    <col min="5129" max="5132" width="0" style="3" hidden="1" customWidth="1"/>
    <col min="5133" max="5376" width="9.08984375" style="3"/>
    <col min="5377" max="5377" width="66.26953125" style="3" customWidth="1"/>
    <col min="5378" max="5378" width="5.7265625" style="3" customWidth="1"/>
    <col min="5379" max="5379" width="7.54296875" style="3" customWidth="1"/>
    <col min="5380" max="5380" width="8.81640625" style="3" customWidth="1"/>
    <col min="5381" max="5381" width="9.08984375" style="3"/>
    <col min="5382" max="5382" width="8.54296875" style="3" customWidth="1"/>
    <col min="5383" max="5383" width="12.54296875" style="3" customWidth="1"/>
    <col min="5384" max="5384" width="11.54296875" style="3" customWidth="1"/>
    <col min="5385" max="5388" width="0" style="3" hidden="1" customWidth="1"/>
    <col min="5389" max="5632" width="9.08984375" style="3"/>
    <col min="5633" max="5633" width="66.26953125" style="3" customWidth="1"/>
    <col min="5634" max="5634" width="5.7265625" style="3" customWidth="1"/>
    <col min="5635" max="5635" width="7.54296875" style="3" customWidth="1"/>
    <col min="5636" max="5636" width="8.81640625" style="3" customWidth="1"/>
    <col min="5637" max="5637" width="9.08984375" style="3"/>
    <col min="5638" max="5638" width="8.54296875" style="3" customWidth="1"/>
    <col min="5639" max="5639" width="12.54296875" style="3" customWidth="1"/>
    <col min="5640" max="5640" width="11.54296875" style="3" customWidth="1"/>
    <col min="5641" max="5644" width="0" style="3" hidden="1" customWidth="1"/>
    <col min="5645" max="5888" width="9.08984375" style="3"/>
    <col min="5889" max="5889" width="66.26953125" style="3" customWidth="1"/>
    <col min="5890" max="5890" width="5.7265625" style="3" customWidth="1"/>
    <col min="5891" max="5891" width="7.54296875" style="3" customWidth="1"/>
    <col min="5892" max="5892" width="8.81640625" style="3" customWidth="1"/>
    <col min="5893" max="5893" width="9.08984375" style="3"/>
    <col min="5894" max="5894" width="8.54296875" style="3" customWidth="1"/>
    <col min="5895" max="5895" width="12.54296875" style="3" customWidth="1"/>
    <col min="5896" max="5896" width="11.54296875" style="3" customWidth="1"/>
    <col min="5897" max="5900" width="0" style="3" hidden="1" customWidth="1"/>
    <col min="5901" max="6144" width="9.08984375" style="3"/>
    <col min="6145" max="6145" width="66.26953125" style="3" customWidth="1"/>
    <col min="6146" max="6146" width="5.7265625" style="3" customWidth="1"/>
    <col min="6147" max="6147" width="7.54296875" style="3" customWidth="1"/>
    <col min="6148" max="6148" width="8.81640625" style="3" customWidth="1"/>
    <col min="6149" max="6149" width="9.08984375" style="3"/>
    <col min="6150" max="6150" width="8.54296875" style="3" customWidth="1"/>
    <col min="6151" max="6151" width="12.54296875" style="3" customWidth="1"/>
    <col min="6152" max="6152" width="11.54296875" style="3" customWidth="1"/>
    <col min="6153" max="6156" width="0" style="3" hidden="1" customWidth="1"/>
    <col min="6157" max="6400" width="9.08984375" style="3"/>
    <col min="6401" max="6401" width="66.26953125" style="3" customWidth="1"/>
    <col min="6402" max="6402" width="5.7265625" style="3" customWidth="1"/>
    <col min="6403" max="6403" width="7.54296875" style="3" customWidth="1"/>
    <col min="6404" max="6404" width="8.81640625" style="3" customWidth="1"/>
    <col min="6405" max="6405" width="9.08984375" style="3"/>
    <col min="6406" max="6406" width="8.54296875" style="3" customWidth="1"/>
    <col min="6407" max="6407" width="12.54296875" style="3" customWidth="1"/>
    <col min="6408" max="6408" width="11.54296875" style="3" customWidth="1"/>
    <col min="6409" max="6412" width="0" style="3" hidden="1" customWidth="1"/>
    <col min="6413" max="6656" width="9.08984375" style="3"/>
    <col min="6657" max="6657" width="66.26953125" style="3" customWidth="1"/>
    <col min="6658" max="6658" width="5.7265625" style="3" customWidth="1"/>
    <col min="6659" max="6659" width="7.54296875" style="3" customWidth="1"/>
    <col min="6660" max="6660" width="8.81640625" style="3" customWidth="1"/>
    <col min="6661" max="6661" width="9.08984375" style="3"/>
    <col min="6662" max="6662" width="8.54296875" style="3" customWidth="1"/>
    <col min="6663" max="6663" width="12.54296875" style="3" customWidth="1"/>
    <col min="6664" max="6664" width="11.54296875" style="3" customWidth="1"/>
    <col min="6665" max="6668" width="0" style="3" hidden="1" customWidth="1"/>
    <col min="6669" max="6912" width="9.08984375" style="3"/>
    <col min="6913" max="6913" width="66.26953125" style="3" customWidth="1"/>
    <col min="6914" max="6914" width="5.7265625" style="3" customWidth="1"/>
    <col min="6915" max="6915" width="7.54296875" style="3" customWidth="1"/>
    <col min="6916" max="6916" width="8.81640625" style="3" customWidth="1"/>
    <col min="6917" max="6917" width="9.08984375" style="3"/>
    <col min="6918" max="6918" width="8.54296875" style="3" customWidth="1"/>
    <col min="6919" max="6919" width="12.54296875" style="3" customWidth="1"/>
    <col min="6920" max="6920" width="11.54296875" style="3" customWidth="1"/>
    <col min="6921" max="6924" width="0" style="3" hidden="1" customWidth="1"/>
    <col min="6925" max="7168" width="9.08984375" style="3"/>
    <col min="7169" max="7169" width="66.26953125" style="3" customWidth="1"/>
    <col min="7170" max="7170" width="5.7265625" style="3" customWidth="1"/>
    <col min="7171" max="7171" width="7.54296875" style="3" customWidth="1"/>
    <col min="7172" max="7172" width="8.81640625" style="3" customWidth="1"/>
    <col min="7173" max="7173" width="9.08984375" style="3"/>
    <col min="7174" max="7174" width="8.54296875" style="3" customWidth="1"/>
    <col min="7175" max="7175" width="12.54296875" style="3" customWidth="1"/>
    <col min="7176" max="7176" width="11.54296875" style="3" customWidth="1"/>
    <col min="7177" max="7180" width="0" style="3" hidden="1" customWidth="1"/>
    <col min="7181" max="7424" width="9.08984375" style="3"/>
    <col min="7425" max="7425" width="66.26953125" style="3" customWidth="1"/>
    <col min="7426" max="7426" width="5.7265625" style="3" customWidth="1"/>
    <col min="7427" max="7427" width="7.54296875" style="3" customWidth="1"/>
    <col min="7428" max="7428" width="8.81640625" style="3" customWidth="1"/>
    <col min="7429" max="7429" width="9.08984375" style="3"/>
    <col min="7430" max="7430" width="8.54296875" style="3" customWidth="1"/>
    <col min="7431" max="7431" width="12.54296875" style="3" customWidth="1"/>
    <col min="7432" max="7432" width="11.54296875" style="3" customWidth="1"/>
    <col min="7433" max="7436" width="0" style="3" hidden="1" customWidth="1"/>
    <col min="7437" max="7680" width="9.08984375" style="3"/>
    <col min="7681" max="7681" width="66.26953125" style="3" customWidth="1"/>
    <col min="7682" max="7682" width="5.7265625" style="3" customWidth="1"/>
    <col min="7683" max="7683" width="7.54296875" style="3" customWidth="1"/>
    <col min="7684" max="7684" width="8.81640625" style="3" customWidth="1"/>
    <col min="7685" max="7685" width="9.08984375" style="3"/>
    <col min="7686" max="7686" width="8.54296875" style="3" customWidth="1"/>
    <col min="7687" max="7687" width="12.54296875" style="3" customWidth="1"/>
    <col min="7688" max="7688" width="11.54296875" style="3" customWidth="1"/>
    <col min="7689" max="7692" width="0" style="3" hidden="1" customWidth="1"/>
    <col min="7693" max="7936" width="9.08984375" style="3"/>
    <col min="7937" max="7937" width="66.26953125" style="3" customWidth="1"/>
    <col min="7938" max="7938" width="5.7265625" style="3" customWidth="1"/>
    <col min="7939" max="7939" width="7.54296875" style="3" customWidth="1"/>
    <col min="7940" max="7940" width="8.81640625" style="3" customWidth="1"/>
    <col min="7941" max="7941" width="9.08984375" style="3"/>
    <col min="7942" max="7942" width="8.54296875" style="3" customWidth="1"/>
    <col min="7943" max="7943" width="12.54296875" style="3" customWidth="1"/>
    <col min="7944" max="7944" width="11.54296875" style="3" customWidth="1"/>
    <col min="7945" max="7948" width="0" style="3" hidden="1" customWidth="1"/>
    <col min="7949" max="8192" width="9.08984375" style="3"/>
    <col min="8193" max="8193" width="66.26953125" style="3" customWidth="1"/>
    <col min="8194" max="8194" width="5.7265625" style="3" customWidth="1"/>
    <col min="8195" max="8195" width="7.54296875" style="3" customWidth="1"/>
    <col min="8196" max="8196" width="8.81640625" style="3" customWidth="1"/>
    <col min="8197" max="8197" width="9.08984375" style="3"/>
    <col min="8198" max="8198" width="8.54296875" style="3" customWidth="1"/>
    <col min="8199" max="8199" width="12.54296875" style="3" customWidth="1"/>
    <col min="8200" max="8200" width="11.54296875" style="3" customWidth="1"/>
    <col min="8201" max="8204" width="0" style="3" hidden="1" customWidth="1"/>
    <col min="8205" max="8448" width="9.08984375" style="3"/>
    <col min="8449" max="8449" width="66.26953125" style="3" customWidth="1"/>
    <col min="8450" max="8450" width="5.7265625" style="3" customWidth="1"/>
    <col min="8451" max="8451" width="7.54296875" style="3" customWidth="1"/>
    <col min="8452" max="8452" width="8.81640625" style="3" customWidth="1"/>
    <col min="8453" max="8453" width="9.08984375" style="3"/>
    <col min="8454" max="8454" width="8.54296875" style="3" customWidth="1"/>
    <col min="8455" max="8455" width="12.54296875" style="3" customWidth="1"/>
    <col min="8456" max="8456" width="11.54296875" style="3" customWidth="1"/>
    <col min="8457" max="8460" width="0" style="3" hidden="1" customWidth="1"/>
    <col min="8461" max="8704" width="9.08984375" style="3"/>
    <col min="8705" max="8705" width="66.26953125" style="3" customWidth="1"/>
    <col min="8706" max="8706" width="5.7265625" style="3" customWidth="1"/>
    <col min="8707" max="8707" width="7.54296875" style="3" customWidth="1"/>
    <col min="8708" max="8708" width="8.81640625" style="3" customWidth="1"/>
    <col min="8709" max="8709" width="9.08984375" style="3"/>
    <col min="8710" max="8710" width="8.54296875" style="3" customWidth="1"/>
    <col min="8711" max="8711" width="12.54296875" style="3" customWidth="1"/>
    <col min="8712" max="8712" width="11.54296875" style="3" customWidth="1"/>
    <col min="8713" max="8716" width="0" style="3" hidden="1" customWidth="1"/>
    <col min="8717" max="8960" width="9.08984375" style="3"/>
    <col min="8961" max="8961" width="66.26953125" style="3" customWidth="1"/>
    <col min="8962" max="8962" width="5.7265625" style="3" customWidth="1"/>
    <col min="8963" max="8963" width="7.54296875" style="3" customWidth="1"/>
    <col min="8964" max="8964" width="8.81640625" style="3" customWidth="1"/>
    <col min="8965" max="8965" width="9.08984375" style="3"/>
    <col min="8966" max="8966" width="8.54296875" style="3" customWidth="1"/>
    <col min="8967" max="8967" width="12.54296875" style="3" customWidth="1"/>
    <col min="8968" max="8968" width="11.54296875" style="3" customWidth="1"/>
    <col min="8969" max="8972" width="0" style="3" hidden="1" customWidth="1"/>
    <col min="8973" max="9216" width="9.08984375" style="3"/>
    <col min="9217" max="9217" width="66.26953125" style="3" customWidth="1"/>
    <col min="9218" max="9218" width="5.7265625" style="3" customWidth="1"/>
    <col min="9219" max="9219" width="7.54296875" style="3" customWidth="1"/>
    <col min="9220" max="9220" width="8.81640625" style="3" customWidth="1"/>
    <col min="9221" max="9221" width="9.08984375" style="3"/>
    <col min="9222" max="9222" width="8.54296875" style="3" customWidth="1"/>
    <col min="9223" max="9223" width="12.54296875" style="3" customWidth="1"/>
    <col min="9224" max="9224" width="11.54296875" style="3" customWidth="1"/>
    <col min="9225" max="9228" width="0" style="3" hidden="1" customWidth="1"/>
    <col min="9229" max="9472" width="9.08984375" style="3"/>
    <col min="9473" max="9473" width="66.26953125" style="3" customWidth="1"/>
    <col min="9474" max="9474" width="5.7265625" style="3" customWidth="1"/>
    <col min="9475" max="9475" width="7.54296875" style="3" customWidth="1"/>
    <col min="9476" max="9476" width="8.81640625" style="3" customWidth="1"/>
    <col min="9477" max="9477" width="9.08984375" style="3"/>
    <col min="9478" max="9478" width="8.54296875" style="3" customWidth="1"/>
    <col min="9479" max="9479" width="12.54296875" style="3" customWidth="1"/>
    <col min="9480" max="9480" width="11.54296875" style="3" customWidth="1"/>
    <col min="9481" max="9484" width="0" style="3" hidden="1" customWidth="1"/>
    <col min="9485" max="9728" width="9.08984375" style="3"/>
    <col min="9729" max="9729" width="66.26953125" style="3" customWidth="1"/>
    <col min="9730" max="9730" width="5.7265625" style="3" customWidth="1"/>
    <col min="9731" max="9731" width="7.54296875" style="3" customWidth="1"/>
    <col min="9732" max="9732" width="8.81640625" style="3" customWidth="1"/>
    <col min="9733" max="9733" width="9.08984375" style="3"/>
    <col min="9734" max="9734" width="8.54296875" style="3" customWidth="1"/>
    <col min="9735" max="9735" width="12.54296875" style="3" customWidth="1"/>
    <col min="9736" max="9736" width="11.54296875" style="3" customWidth="1"/>
    <col min="9737" max="9740" width="0" style="3" hidden="1" customWidth="1"/>
    <col min="9741" max="9984" width="9.08984375" style="3"/>
    <col min="9985" max="9985" width="66.26953125" style="3" customWidth="1"/>
    <col min="9986" max="9986" width="5.7265625" style="3" customWidth="1"/>
    <col min="9987" max="9987" width="7.54296875" style="3" customWidth="1"/>
    <col min="9988" max="9988" width="8.81640625" style="3" customWidth="1"/>
    <col min="9989" max="9989" width="9.08984375" style="3"/>
    <col min="9990" max="9990" width="8.54296875" style="3" customWidth="1"/>
    <col min="9991" max="9991" width="12.54296875" style="3" customWidth="1"/>
    <col min="9992" max="9992" width="11.54296875" style="3" customWidth="1"/>
    <col min="9993" max="9996" width="0" style="3" hidden="1" customWidth="1"/>
    <col min="9997" max="10240" width="9.08984375" style="3"/>
    <col min="10241" max="10241" width="66.26953125" style="3" customWidth="1"/>
    <col min="10242" max="10242" width="5.7265625" style="3" customWidth="1"/>
    <col min="10243" max="10243" width="7.54296875" style="3" customWidth="1"/>
    <col min="10244" max="10244" width="8.81640625" style="3" customWidth="1"/>
    <col min="10245" max="10245" width="9.08984375" style="3"/>
    <col min="10246" max="10246" width="8.54296875" style="3" customWidth="1"/>
    <col min="10247" max="10247" width="12.54296875" style="3" customWidth="1"/>
    <col min="10248" max="10248" width="11.54296875" style="3" customWidth="1"/>
    <col min="10249" max="10252" width="0" style="3" hidden="1" customWidth="1"/>
    <col min="10253" max="10496" width="9.08984375" style="3"/>
    <col min="10497" max="10497" width="66.26953125" style="3" customWidth="1"/>
    <col min="10498" max="10498" width="5.7265625" style="3" customWidth="1"/>
    <col min="10499" max="10499" width="7.54296875" style="3" customWidth="1"/>
    <col min="10500" max="10500" width="8.81640625" style="3" customWidth="1"/>
    <col min="10501" max="10501" width="9.08984375" style="3"/>
    <col min="10502" max="10502" width="8.54296875" style="3" customWidth="1"/>
    <col min="10503" max="10503" width="12.54296875" style="3" customWidth="1"/>
    <col min="10504" max="10504" width="11.54296875" style="3" customWidth="1"/>
    <col min="10505" max="10508" width="0" style="3" hidden="1" customWidth="1"/>
    <col min="10509" max="10752" width="9.08984375" style="3"/>
    <col min="10753" max="10753" width="66.26953125" style="3" customWidth="1"/>
    <col min="10754" max="10754" width="5.7265625" style="3" customWidth="1"/>
    <col min="10755" max="10755" width="7.54296875" style="3" customWidth="1"/>
    <col min="10756" max="10756" width="8.81640625" style="3" customWidth="1"/>
    <col min="10757" max="10757" width="9.08984375" style="3"/>
    <col min="10758" max="10758" width="8.54296875" style="3" customWidth="1"/>
    <col min="10759" max="10759" width="12.54296875" style="3" customWidth="1"/>
    <col min="10760" max="10760" width="11.54296875" style="3" customWidth="1"/>
    <col min="10761" max="10764" width="0" style="3" hidden="1" customWidth="1"/>
    <col min="10765" max="11008" width="9.08984375" style="3"/>
    <col min="11009" max="11009" width="66.26953125" style="3" customWidth="1"/>
    <col min="11010" max="11010" width="5.7265625" style="3" customWidth="1"/>
    <col min="11011" max="11011" width="7.54296875" style="3" customWidth="1"/>
    <col min="11012" max="11012" width="8.81640625" style="3" customWidth="1"/>
    <col min="11013" max="11013" width="9.08984375" style="3"/>
    <col min="11014" max="11014" width="8.54296875" style="3" customWidth="1"/>
    <col min="11015" max="11015" width="12.54296875" style="3" customWidth="1"/>
    <col min="11016" max="11016" width="11.54296875" style="3" customWidth="1"/>
    <col min="11017" max="11020" width="0" style="3" hidden="1" customWidth="1"/>
    <col min="11021" max="11264" width="9.08984375" style="3"/>
    <col min="11265" max="11265" width="66.26953125" style="3" customWidth="1"/>
    <col min="11266" max="11266" width="5.7265625" style="3" customWidth="1"/>
    <col min="11267" max="11267" width="7.54296875" style="3" customWidth="1"/>
    <col min="11268" max="11268" width="8.81640625" style="3" customWidth="1"/>
    <col min="11269" max="11269" width="9.08984375" style="3"/>
    <col min="11270" max="11270" width="8.54296875" style="3" customWidth="1"/>
    <col min="11271" max="11271" width="12.54296875" style="3" customWidth="1"/>
    <col min="11272" max="11272" width="11.54296875" style="3" customWidth="1"/>
    <col min="11273" max="11276" width="0" style="3" hidden="1" customWidth="1"/>
    <col min="11277" max="11520" width="9.08984375" style="3"/>
    <col min="11521" max="11521" width="66.26953125" style="3" customWidth="1"/>
    <col min="11522" max="11522" width="5.7265625" style="3" customWidth="1"/>
    <col min="11523" max="11523" width="7.54296875" style="3" customWidth="1"/>
    <col min="11524" max="11524" width="8.81640625" style="3" customWidth="1"/>
    <col min="11525" max="11525" width="9.08984375" style="3"/>
    <col min="11526" max="11526" width="8.54296875" style="3" customWidth="1"/>
    <col min="11527" max="11527" width="12.54296875" style="3" customWidth="1"/>
    <col min="11528" max="11528" width="11.54296875" style="3" customWidth="1"/>
    <col min="11529" max="11532" width="0" style="3" hidden="1" customWidth="1"/>
    <col min="11533" max="11776" width="9.08984375" style="3"/>
    <col min="11777" max="11777" width="66.26953125" style="3" customWidth="1"/>
    <col min="11778" max="11778" width="5.7265625" style="3" customWidth="1"/>
    <col min="11779" max="11779" width="7.54296875" style="3" customWidth="1"/>
    <col min="11780" max="11780" width="8.81640625" style="3" customWidth="1"/>
    <col min="11781" max="11781" width="9.08984375" style="3"/>
    <col min="11782" max="11782" width="8.54296875" style="3" customWidth="1"/>
    <col min="11783" max="11783" width="12.54296875" style="3" customWidth="1"/>
    <col min="11784" max="11784" width="11.54296875" style="3" customWidth="1"/>
    <col min="11785" max="11788" width="0" style="3" hidden="1" customWidth="1"/>
    <col min="11789" max="12032" width="9.08984375" style="3"/>
    <col min="12033" max="12033" width="66.26953125" style="3" customWidth="1"/>
    <col min="12034" max="12034" width="5.7265625" style="3" customWidth="1"/>
    <col min="12035" max="12035" width="7.54296875" style="3" customWidth="1"/>
    <col min="12036" max="12036" width="8.81640625" style="3" customWidth="1"/>
    <col min="12037" max="12037" width="9.08984375" style="3"/>
    <col min="12038" max="12038" width="8.54296875" style="3" customWidth="1"/>
    <col min="12039" max="12039" width="12.54296875" style="3" customWidth="1"/>
    <col min="12040" max="12040" width="11.54296875" style="3" customWidth="1"/>
    <col min="12041" max="12044" width="0" style="3" hidden="1" customWidth="1"/>
    <col min="12045" max="12288" width="9.08984375" style="3"/>
    <col min="12289" max="12289" width="66.26953125" style="3" customWidth="1"/>
    <col min="12290" max="12290" width="5.7265625" style="3" customWidth="1"/>
    <col min="12291" max="12291" width="7.54296875" style="3" customWidth="1"/>
    <col min="12292" max="12292" width="8.81640625" style="3" customWidth="1"/>
    <col min="12293" max="12293" width="9.08984375" style="3"/>
    <col min="12294" max="12294" width="8.54296875" style="3" customWidth="1"/>
    <col min="12295" max="12295" width="12.54296875" style="3" customWidth="1"/>
    <col min="12296" max="12296" width="11.54296875" style="3" customWidth="1"/>
    <col min="12297" max="12300" width="0" style="3" hidden="1" customWidth="1"/>
    <col min="12301" max="12544" width="9.08984375" style="3"/>
    <col min="12545" max="12545" width="66.26953125" style="3" customWidth="1"/>
    <col min="12546" max="12546" width="5.7265625" style="3" customWidth="1"/>
    <col min="12547" max="12547" width="7.54296875" style="3" customWidth="1"/>
    <col min="12548" max="12548" width="8.81640625" style="3" customWidth="1"/>
    <col min="12549" max="12549" width="9.08984375" style="3"/>
    <col min="12550" max="12550" width="8.54296875" style="3" customWidth="1"/>
    <col min="12551" max="12551" width="12.54296875" style="3" customWidth="1"/>
    <col min="12552" max="12552" width="11.54296875" style="3" customWidth="1"/>
    <col min="12553" max="12556" width="0" style="3" hidden="1" customWidth="1"/>
    <col min="12557" max="12800" width="9.08984375" style="3"/>
    <col min="12801" max="12801" width="66.26953125" style="3" customWidth="1"/>
    <col min="12802" max="12802" width="5.7265625" style="3" customWidth="1"/>
    <col min="12803" max="12803" width="7.54296875" style="3" customWidth="1"/>
    <col min="12804" max="12804" width="8.81640625" style="3" customWidth="1"/>
    <col min="12805" max="12805" width="9.08984375" style="3"/>
    <col min="12806" max="12806" width="8.54296875" style="3" customWidth="1"/>
    <col min="12807" max="12807" width="12.54296875" style="3" customWidth="1"/>
    <col min="12808" max="12808" width="11.54296875" style="3" customWidth="1"/>
    <col min="12809" max="12812" width="0" style="3" hidden="1" customWidth="1"/>
    <col min="12813" max="13056" width="9.08984375" style="3"/>
    <col min="13057" max="13057" width="66.26953125" style="3" customWidth="1"/>
    <col min="13058" max="13058" width="5.7265625" style="3" customWidth="1"/>
    <col min="13059" max="13059" width="7.54296875" style="3" customWidth="1"/>
    <col min="13060" max="13060" width="8.81640625" style="3" customWidth="1"/>
    <col min="13061" max="13061" width="9.08984375" style="3"/>
    <col min="13062" max="13062" width="8.54296875" style="3" customWidth="1"/>
    <col min="13063" max="13063" width="12.54296875" style="3" customWidth="1"/>
    <col min="13064" max="13064" width="11.54296875" style="3" customWidth="1"/>
    <col min="13065" max="13068" width="0" style="3" hidden="1" customWidth="1"/>
    <col min="13069" max="13312" width="9.08984375" style="3"/>
    <col min="13313" max="13313" width="66.26953125" style="3" customWidth="1"/>
    <col min="13314" max="13314" width="5.7265625" style="3" customWidth="1"/>
    <col min="13315" max="13315" width="7.54296875" style="3" customWidth="1"/>
    <col min="13316" max="13316" width="8.81640625" style="3" customWidth="1"/>
    <col min="13317" max="13317" width="9.08984375" style="3"/>
    <col min="13318" max="13318" width="8.54296875" style="3" customWidth="1"/>
    <col min="13319" max="13319" width="12.54296875" style="3" customWidth="1"/>
    <col min="13320" max="13320" width="11.54296875" style="3" customWidth="1"/>
    <col min="13321" max="13324" width="0" style="3" hidden="1" customWidth="1"/>
    <col min="13325" max="13568" width="9.08984375" style="3"/>
    <col min="13569" max="13569" width="66.26953125" style="3" customWidth="1"/>
    <col min="13570" max="13570" width="5.7265625" style="3" customWidth="1"/>
    <col min="13571" max="13571" width="7.54296875" style="3" customWidth="1"/>
    <col min="13572" max="13572" width="8.81640625" style="3" customWidth="1"/>
    <col min="13573" max="13573" width="9.08984375" style="3"/>
    <col min="13574" max="13574" width="8.54296875" style="3" customWidth="1"/>
    <col min="13575" max="13575" width="12.54296875" style="3" customWidth="1"/>
    <col min="13576" max="13576" width="11.54296875" style="3" customWidth="1"/>
    <col min="13577" max="13580" width="0" style="3" hidden="1" customWidth="1"/>
    <col min="13581" max="13824" width="9.08984375" style="3"/>
    <col min="13825" max="13825" width="66.26953125" style="3" customWidth="1"/>
    <col min="13826" max="13826" width="5.7265625" style="3" customWidth="1"/>
    <col min="13827" max="13827" width="7.54296875" style="3" customWidth="1"/>
    <col min="13828" max="13828" width="8.81640625" style="3" customWidth="1"/>
    <col min="13829" max="13829" width="9.08984375" style="3"/>
    <col min="13830" max="13830" width="8.54296875" style="3" customWidth="1"/>
    <col min="13831" max="13831" width="12.54296875" style="3" customWidth="1"/>
    <col min="13832" max="13832" width="11.54296875" style="3" customWidth="1"/>
    <col min="13833" max="13836" width="0" style="3" hidden="1" customWidth="1"/>
    <col min="13837" max="14080" width="9.08984375" style="3"/>
    <col min="14081" max="14081" width="66.26953125" style="3" customWidth="1"/>
    <col min="14082" max="14082" width="5.7265625" style="3" customWidth="1"/>
    <col min="14083" max="14083" width="7.54296875" style="3" customWidth="1"/>
    <col min="14084" max="14084" width="8.81640625" style="3" customWidth="1"/>
    <col min="14085" max="14085" width="9.08984375" style="3"/>
    <col min="14086" max="14086" width="8.54296875" style="3" customWidth="1"/>
    <col min="14087" max="14087" width="12.54296875" style="3" customWidth="1"/>
    <col min="14088" max="14088" width="11.54296875" style="3" customWidth="1"/>
    <col min="14089" max="14092" width="0" style="3" hidden="1" customWidth="1"/>
    <col min="14093" max="14336" width="9.08984375" style="3"/>
    <col min="14337" max="14337" width="66.26953125" style="3" customWidth="1"/>
    <col min="14338" max="14338" width="5.7265625" style="3" customWidth="1"/>
    <col min="14339" max="14339" width="7.54296875" style="3" customWidth="1"/>
    <col min="14340" max="14340" width="8.81640625" style="3" customWidth="1"/>
    <col min="14341" max="14341" width="9.08984375" style="3"/>
    <col min="14342" max="14342" width="8.54296875" style="3" customWidth="1"/>
    <col min="14343" max="14343" width="12.54296875" style="3" customWidth="1"/>
    <col min="14344" max="14344" width="11.54296875" style="3" customWidth="1"/>
    <col min="14345" max="14348" width="0" style="3" hidden="1" customWidth="1"/>
    <col min="14349" max="14592" width="9.08984375" style="3"/>
    <col min="14593" max="14593" width="66.26953125" style="3" customWidth="1"/>
    <col min="14594" max="14594" width="5.7265625" style="3" customWidth="1"/>
    <col min="14595" max="14595" width="7.54296875" style="3" customWidth="1"/>
    <col min="14596" max="14596" width="8.81640625" style="3" customWidth="1"/>
    <col min="14597" max="14597" width="9.08984375" style="3"/>
    <col min="14598" max="14598" width="8.54296875" style="3" customWidth="1"/>
    <col min="14599" max="14599" width="12.54296875" style="3" customWidth="1"/>
    <col min="14600" max="14600" width="11.54296875" style="3" customWidth="1"/>
    <col min="14601" max="14604" width="0" style="3" hidden="1" customWidth="1"/>
    <col min="14605" max="14848" width="9.08984375" style="3"/>
    <col min="14849" max="14849" width="66.26953125" style="3" customWidth="1"/>
    <col min="14850" max="14850" width="5.7265625" style="3" customWidth="1"/>
    <col min="14851" max="14851" width="7.54296875" style="3" customWidth="1"/>
    <col min="14852" max="14852" width="8.81640625" style="3" customWidth="1"/>
    <col min="14853" max="14853" width="9.08984375" style="3"/>
    <col min="14854" max="14854" width="8.54296875" style="3" customWidth="1"/>
    <col min="14855" max="14855" width="12.54296875" style="3" customWidth="1"/>
    <col min="14856" max="14856" width="11.54296875" style="3" customWidth="1"/>
    <col min="14857" max="14860" width="0" style="3" hidden="1" customWidth="1"/>
    <col min="14861" max="15104" width="9.08984375" style="3"/>
    <col min="15105" max="15105" width="66.26953125" style="3" customWidth="1"/>
    <col min="15106" max="15106" width="5.7265625" style="3" customWidth="1"/>
    <col min="15107" max="15107" width="7.54296875" style="3" customWidth="1"/>
    <col min="15108" max="15108" width="8.81640625" style="3" customWidth="1"/>
    <col min="15109" max="15109" width="9.08984375" style="3"/>
    <col min="15110" max="15110" width="8.54296875" style="3" customWidth="1"/>
    <col min="15111" max="15111" width="12.54296875" style="3" customWidth="1"/>
    <col min="15112" max="15112" width="11.54296875" style="3" customWidth="1"/>
    <col min="15113" max="15116" width="0" style="3" hidden="1" customWidth="1"/>
    <col min="15117" max="15360" width="9.08984375" style="3"/>
    <col min="15361" max="15361" width="66.26953125" style="3" customWidth="1"/>
    <col min="15362" max="15362" width="5.7265625" style="3" customWidth="1"/>
    <col min="15363" max="15363" width="7.54296875" style="3" customWidth="1"/>
    <col min="15364" max="15364" width="8.81640625" style="3" customWidth="1"/>
    <col min="15365" max="15365" width="9.08984375" style="3"/>
    <col min="15366" max="15366" width="8.54296875" style="3" customWidth="1"/>
    <col min="15367" max="15367" width="12.54296875" style="3" customWidth="1"/>
    <col min="15368" max="15368" width="11.54296875" style="3" customWidth="1"/>
    <col min="15369" max="15372" width="0" style="3" hidden="1" customWidth="1"/>
    <col min="15373" max="15616" width="9.08984375" style="3"/>
    <col min="15617" max="15617" width="66.26953125" style="3" customWidth="1"/>
    <col min="15618" max="15618" width="5.7265625" style="3" customWidth="1"/>
    <col min="15619" max="15619" width="7.54296875" style="3" customWidth="1"/>
    <col min="15620" max="15620" width="8.81640625" style="3" customWidth="1"/>
    <col min="15621" max="15621" width="9.08984375" style="3"/>
    <col min="15622" max="15622" width="8.54296875" style="3" customWidth="1"/>
    <col min="15623" max="15623" width="12.54296875" style="3" customWidth="1"/>
    <col min="15624" max="15624" width="11.54296875" style="3" customWidth="1"/>
    <col min="15625" max="15628" width="0" style="3" hidden="1" customWidth="1"/>
    <col min="15629" max="15872" width="9.08984375" style="3"/>
    <col min="15873" max="15873" width="66.26953125" style="3" customWidth="1"/>
    <col min="15874" max="15874" width="5.7265625" style="3" customWidth="1"/>
    <col min="15875" max="15875" width="7.54296875" style="3" customWidth="1"/>
    <col min="15876" max="15876" width="8.81640625" style="3" customWidth="1"/>
    <col min="15877" max="15877" width="9.08984375" style="3"/>
    <col min="15878" max="15878" width="8.54296875" style="3" customWidth="1"/>
    <col min="15879" max="15879" width="12.54296875" style="3" customWidth="1"/>
    <col min="15880" max="15880" width="11.54296875" style="3" customWidth="1"/>
    <col min="15881" max="15884" width="0" style="3" hidden="1" customWidth="1"/>
    <col min="15885" max="16128" width="9.08984375" style="3"/>
    <col min="16129" max="16129" width="66.26953125" style="3" customWidth="1"/>
    <col min="16130" max="16130" width="5.7265625" style="3" customWidth="1"/>
    <col min="16131" max="16131" width="7.54296875" style="3" customWidth="1"/>
    <col min="16132" max="16132" width="8.81640625" style="3" customWidth="1"/>
    <col min="16133" max="16133" width="9.08984375" style="3"/>
    <col min="16134" max="16134" width="8.54296875" style="3" customWidth="1"/>
    <col min="16135" max="16135" width="12.54296875" style="3" customWidth="1"/>
    <col min="16136" max="16136" width="11.54296875" style="3" customWidth="1"/>
    <col min="16137" max="16140" width="0" style="3" hidden="1" customWidth="1"/>
    <col min="16141" max="16384" width="9.08984375" style="3"/>
  </cols>
  <sheetData>
    <row r="1" spans="1:15" ht="12" customHeight="1" x14ac:dyDescent="0.35">
      <c r="A1" s="37" t="s">
        <v>91</v>
      </c>
    </row>
    <row r="2" spans="1:15" ht="14.25" customHeight="1" x14ac:dyDescent="0.35">
      <c r="A2" s="37" t="s">
        <v>30</v>
      </c>
    </row>
    <row r="3" spans="1:15" x14ac:dyDescent="0.35">
      <c r="A3" s="19"/>
      <c r="B3" s="20"/>
      <c r="C3" s="19"/>
      <c r="D3" s="19"/>
      <c r="E3" s="21"/>
      <c r="F3" s="21"/>
      <c r="G3" s="21"/>
      <c r="H3" s="22"/>
      <c r="I3" s="152"/>
      <c r="J3" s="152"/>
      <c r="K3" s="152"/>
      <c r="L3" s="152"/>
      <c r="M3" s="23"/>
      <c r="N3" s="24"/>
      <c r="O3" s="24"/>
    </row>
    <row r="4" spans="1:15" ht="15" customHeight="1" x14ac:dyDescent="0.35">
      <c r="A4" s="151" t="s">
        <v>128</v>
      </c>
      <c r="B4" s="151"/>
      <c r="C4" s="151"/>
      <c r="D4" s="151"/>
      <c r="E4" s="151"/>
      <c r="F4" s="151"/>
      <c r="G4" s="151"/>
      <c r="H4" s="151"/>
      <c r="I4" s="141" t="s">
        <v>7</v>
      </c>
      <c r="J4" s="142"/>
      <c r="K4" s="143"/>
      <c r="L4" s="135" t="s">
        <v>8</v>
      </c>
      <c r="M4" s="25"/>
    </row>
    <row r="5" spans="1:15" ht="30" customHeight="1" x14ac:dyDescent="0.35">
      <c r="A5" s="135" t="s">
        <v>3</v>
      </c>
      <c r="B5" s="144" t="s">
        <v>4</v>
      </c>
      <c r="C5" s="135" t="s">
        <v>5</v>
      </c>
      <c r="D5" s="146" t="s">
        <v>6</v>
      </c>
      <c r="E5" s="132" t="s">
        <v>7</v>
      </c>
      <c r="F5" s="133"/>
      <c r="G5" s="134"/>
      <c r="H5" s="135" t="s">
        <v>8</v>
      </c>
      <c r="I5" s="4" t="s">
        <v>10</v>
      </c>
      <c r="J5" s="4" t="s">
        <v>11</v>
      </c>
      <c r="K5" s="4" t="s">
        <v>13</v>
      </c>
      <c r="L5" s="136"/>
      <c r="M5" s="137" t="s">
        <v>9</v>
      </c>
    </row>
    <row r="6" spans="1:15" ht="29" x14ac:dyDescent="0.35">
      <c r="A6" s="136"/>
      <c r="B6" s="145"/>
      <c r="C6" s="136"/>
      <c r="D6" s="147"/>
      <c r="E6" s="4" t="s">
        <v>10</v>
      </c>
      <c r="F6" s="4" t="s">
        <v>11</v>
      </c>
      <c r="G6" s="4" t="s">
        <v>12</v>
      </c>
      <c r="H6" s="136"/>
      <c r="I6" s="26">
        <v>3.484</v>
      </c>
      <c r="J6" s="26">
        <v>4.9749999999999996</v>
      </c>
      <c r="K6" s="26">
        <v>11.519</v>
      </c>
      <c r="L6" s="11">
        <f>(I6*4)+(J6*9)+(K6*4)</f>
        <v>104.78700000000001</v>
      </c>
      <c r="M6" s="137"/>
    </row>
    <row r="7" spans="1:15" ht="29" x14ac:dyDescent="0.35">
      <c r="A7" s="27" t="str">
        <f>IF(B7&gt;0,VLOOKUP(B7,[1]TK_Suvestine!A:B,2,FALSE),"")</f>
        <v>Barščių sriuba su pupelėmis (tausojantis)</v>
      </c>
      <c r="B7" s="38" t="s">
        <v>98</v>
      </c>
      <c r="C7" s="28">
        <f t="shared" ref="C7:C11" si="0">IF(D7&gt;0,D7,"")</f>
        <v>150</v>
      </c>
      <c r="D7" s="29">
        <v>150</v>
      </c>
      <c r="E7" s="30">
        <f>IF(B7&gt;0,VLOOKUP(B7,[1]TK_Suvestine!A:F,3,FALSE)/1000*D7,"")</f>
        <v>5.1310620000000009</v>
      </c>
      <c r="F7" s="30">
        <f>IF(B7&gt;0,VLOOKUP(B7,[1]TK_Suvestine!A:F,4,FALSE)/1000*D7,"")</f>
        <v>3.6768570000000005</v>
      </c>
      <c r="G7" s="30">
        <f>IF(B7&gt;0,VLOOKUP(B7,[1]TK_Suvestine!A:F,5,FALSE)/1000*D7,"")</f>
        <v>14.643314999999998</v>
      </c>
      <c r="H7" s="30">
        <f>IF(B7&gt;0,VLOOKUP(B7,[1]TK_Suvestine!A:F,6,FALSE)/1000*D7,"")</f>
        <v>103.30059</v>
      </c>
      <c r="I7" s="26">
        <v>2.6</v>
      </c>
      <c r="J7" s="26">
        <v>30</v>
      </c>
      <c r="K7" s="26">
        <v>2.7</v>
      </c>
      <c r="L7" s="11">
        <f>(I7*4)+(J7*9)+(K7*4)</f>
        <v>291.2</v>
      </c>
      <c r="M7" s="12">
        <f>IF(B7&gt;0,VLOOKUP(B7,[1]TK_Suvestine!A:G,7,FALSE)/1000*D7,"")</f>
        <v>6.2439600000000005E-2</v>
      </c>
    </row>
    <row r="8" spans="1:15" x14ac:dyDescent="0.35">
      <c r="A8" s="27" t="str">
        <f>IF(B8&gt;0,VLOOKUP(B8,[1]TK_Suvestine!A:B,2,FALSE),"")</f>
        <v>Grietinė 30%</v>
      </c>
      <c r="B8" s="38" t="s">
        <v>57</v>
      </c>
      <c r="C8" s="28">
        <f t="shared" si="0"/>
        <v>5</v>
      </c>
      <c r="D8" s="29">
        <v>5</v>
      </c>
      <c r="E8" s="30">
        <f>IF(B8&gt;0,VLOOKUP(B8,[1]TK_Suvestine!A:F,3,FALSE)/1000*D8,"")</f>
        <v>0.12</v>
      </c>
      <c r="F8" s="30">
        <f>IF(B8&gt;0,VLOOKUP(B8,[1]TK_Suvestine!A:F,4,FALSE)/1000*D8,"")</f>
        <v>1.5</v>
      </c>
      <c r="G8" s="30">
        <f>IF(B8&gt;0,VLOOKUP(B8,[1]TK_Suvestine!A:F,5,FALSE)/1000*D8,"")</f>
        <v>0.155</v>
      </c>
      <c r="H8" s="30">
        <f>IF(B8&gt;0,VLOOKUP(B8,[1]TK_Suvestine!A:F,6,FALSE)/1000*D8,"")</f>
        <v>14.65</v>
      </c>
      <c r="I8" s="26"/>
      <c r="J8" s="26"/>
      <c r="K8" s="26"/>
      <c r="L8" s="11"/>
      <c r="M8" s="12"/>
    </row>
    <row r="9" spans="1:15" ht="15" customHeight="1" x14ac:dyDescent="0.35">
      <c r="A9" s="27" t="s">
        <v>121</v>
      </c>
      <c r="B9" s="32" t="s">
        <v>99</v>
      </c>
      <c r="C9" s="28">
        <f t="shared" si="0"/>
        <v>70</v>
      </c>
      <c r="D9" s="29">
        <v>70</v>
      </c>
      <c r="E9" s="30">
        <f>IF(B9&gt;0,VLOOKUP(B9,[1]TK_Suvestine!A:F,3,FALSE)/1000*D9,"")</f>
        <v>17.427900000000005</v>
      </c>
      <c r="F9" s="30">
        <f>IF(B9&gt;0,VLOOKUP(B9,[1]TK_Suvestine!A:F,4,FALSE)/1000*D9,"")</f>
        <v>3.3347999999999995</v>
      </c>
      <c r="G9" s="30">
        <f>IF(B9&gt;0,VLOOKUP(B9,[1]TK_Suvestine!A:F,5,FALSE)/1000*D9,"")</f>
        <v>8.6135000000000002</v>
      </c>
      <c r="H9" s="30">
        <f>IF(B9&gt;0,VLOOKUP(B9,[1]TK_Suvestine!A:F,6,FALSE)/1000*D9,"")</f>
        <v>133.25899999999999</v>
      </c>
      <c r="I9" s="10">
        <v>0.7</v>
      </c>
      <c r="J9" s="10">
        <v>0</v>
      </c>
      <c r="K9" s="10">
        <v>2.8</v>
      </c>
      <c r="L9" s="11">
        <f>(I9*4)+(J9*9)+(K9*4)</f>
        <v>14</v>
      </c>
      <c r="M9" s="12">
        <f>IF(B9&gt;0,VLOOKUP(B9,[1]TK_Suvestine!A:G,7,FALSE)/1000*D9,"")</f>
        <v>0.57567026999999982</v>
      </c>
    </row>
    <row r="10" spans="1:15" x14ac:dyDescent="0.35">
      <c r="A10" s="27" t="str">
        <f>IF(B10&gt;0,VLOOKUP(B10,[1]TK_Suvestine!A:B,2,FALSE),"")</f>
        <v>Troškintos daržovės (tausojantis)</v>
      </c>
      <c r="B10" s="32" t="s">
        <v>100</v>
      </c>
      <c r="C10" s="28">
        <f t="shared" si="0"/>
        <v>80</v>
      </c>
      <c r="D10" s="29">
        <v>80</v>
      </c>
      <c r="E10" s="30">
        <f>IF(B10&gt;0,VLOOKUP(B10,[1]TK_Suvestine!A:F,3,FALSE)/1000*D10,"")</f>
        <v>1.7543360000000003</v>
      </c>
      <c r="F10" s="30">
        <f>IF(B10&gt;0,VLOOKUP(B10,[1]TK_Suvestine!A:F,4,FALSE)/1000*D10,"")</f>
        <v>5.2163199999999996</v>
      </c>
      <c r="G10" s="30">
        <f>IF(B10&gt;0,VLOOKUP(B10,[1]TK_Suvestine!A:F,5,FALSE)/1000*D10,"")</f>
        <v>6.6564320000000006</v>
      </c>
      <c r="H10" s="30">
        <f>IF(B10&gt;0,VLOOKUP(B10,[1]TK_Suvestine!A:F,6,FALSE)/1000*D10,"")</f>
        <v>80.191200000000009</v>
      </c>
      <c r="I10" s="10"/>
      <c r="J10" s="10"/>
      <c r="K10" s="10"/>
      <c r="L10" s="11"/>
      <c r="M10" s="12">
        <f>IF(B10&gt;0,VLOOKUP(B10,[1]TK_Suvestine!A:G,7,FALSE)/1000*D10,"")</f>
        <v>0.23500976000000001</v>
      </c>
    </row>
    <row r="11" spans="1:15" x14ac:dyDescent="0.35">
      <c r="A11" s="29" t="str">
        <f>IF(B11&gt;0,VLOOKUP(B11,[1]TK_Suvestine!A:B,2,FALSE),"")</f>
        <v>Virtos bulvės (tausojantis)(augalinis)</v>
      </c>
      <c r="B11" s="32" t="s">
        <v>29</v>
      </c>
      <c r="C11" s="28">
        <f t="shared" si="0"/>
        <v>100</v>
      </c>
      <c r="D11" s="29">
        <v>100</v>
      </c>
      <c r="E11" s="30">
        <f>IF(B11&gt;0,VLOOKUP(B11,[1]TK_Suvestine!A:F,3,FALSE)/1000*D11,"")</f>
        <v>2.06</v>
      </c>
      <c r="F11" s="30">
        <f>IF(B11&gt;0,VLOOKUP(B11,[1]TK_Suvestine!A:F,4,FALSE)/1000*D11,"")</f>
        <v>0.10300000000000001</v>
      </c>
      <c r="G11" s="30">
        <f>IF(B11&gt;0,VLOOKUP(B11,[1]TK_Suvestine!A:F,5,FALSE)/1000*D11,"")</f>
        <v>18.849</v>
      </c>
      <c r="H11" s="30">
        <f>IF(B11&gt;0,VLOOKUP(B11,[1]TK_Suvestine!A:F,6,FALSE)/1000*D11,"")</f>
        <v>83.43</v>
      </c>
      <c r="I11" s="10"/>
      <c r="J11" s="10"/>
      <c r="K11" s="10"/>
      <c r="L11" s="11"/>
      <c r="M11" s="12"/>
    </row>
    <row r="12" spans="1:15" x14ac:dyDescent="0.35">
      <c r="A12" s="27" t="str">
        <f>IF(B12&gt;0,VLOOKUP(B12,[1]TK_Suvestine!A:B,2,FALSE),"")</f>
        <v>Vaisiai</v>
      </c>
      <c r="B12" s="32" t="s">
        <v>23</v>
      </c>
      <c r="C12" s="28">
        <v>80</v>
      </c>
      <c r="D12" s="29">
        <v>100</v>
      </c>
      <c r="E12" s="34">
        <f>IF(B12&gt;0,VLOOKUP(B12,[1]TK_Suvestine!A:F,3,FALSE)/1000*D12,"")</f>
        <v>0.4</v>
      </c>
      <c r="F12" s="34">
        <f>IF(B12&gt;0,VLOOKUP(B12,[1]TK_Suvestine!A:F,4,FALSE)/1000*D12,"")</f>
        <v>0.4</v>
      </c>
      <c r="G12" s="34">
        <f>IF(B12&gt;0,VLOOKUP(B12,[1]TK_Suvestine!A:F,5,FALSE)/1000*D12,"")</f>
        <v>13</v>
      </c>
      <c r="H12" s="34">
        <f>IF(B12&gt;0,VLOOKUP(B12,[1]TK_Suvestine!A:F,6,FALSE)/1000*D12,"")</f>
        <v>53</v>
      </c>
      <c r="I12" s="10"/>
      <c r="J12" s="10"/>
      <c r="K12" s="10"/>
      <c r="L12" s="11"/>
      <c r="M12" s="12"/>
    </row>
    <row r="13" spans="1:15" ht="15" hidden="1" customHeight="1" x14ac:dyDescent="0.35">
      <c r="I13" s="138" t="s">
        <v>2</v>
      </c>
      <c r="J13" s="138"/>
      <c r="K13" s="138"/>
      <c r="L13" s="138"/>
      <c r="M13" s="25"/>
    </row>
    <row r="14" spans="1:15" ht="15" hidden="1" customHeight="1" x14ac:dyDescent="0.35">
      <c r="A14" s="139" t="s">
        <v>24</v>
      </c>
      <c r="B14" s="139"/>
      <c r="C14" s="139"/>
      <c r="D14" s="139"/>
      <c r="E14" s="139"/>
      <c r="F14" s="139"/>
      <c r="G14" s="139"/>
      <c r="H14" s="139"/>
      <c r="I14" s="141" t="s">
        <v>7</v>
      </c>
      <c r="J14" s="142"/>
      <c r="K14" s="143"/>
      <c r="L14" s="135" t="s">
        <v>8</v>
      </c>
      <c r="M14" s="25"/>
    </row>
    <row r="15" spans="1:15" ht="29" hidden="1" x14ac:dyDescent="0.35">
      <c r="A15" s="135" t="s">
        <v>3</v>
      </c>
      <c r="B15" s="144" t="s">
        <v>4</v>
      </c>
      <c r="C15" s="135" t="s">
        <v>5</v>
      </c>
      <c r="D15" s="146" t="s">
        <v>6</v>
      </c>
      <c r="E15" s="132" t="s">
        <v>7</v>
      </c>
      <c r="F15" s="133"/>
      <c r="G15" s="134"/>
      <c r="H15" s="135" t="s">
        <v>8</v>
      </c>
      <c r="I15" s="4" t="s">
        <v>10</v>
      </c>
      <c r="J15" s="4" t="s">
        <v>11</v>
      </c>
      <c r="K15" s="4" t="s">
        <v>13</v>
      </c>
      <c r="L15" s="136"/>
      <c r="M15" s="137" t="s">
        <v>9</v>
      </c>
    </row>
    <row r="16" spans="1:15" ht="29" hidden="1" x14ac:dyDescent="0.35">
      <c r="A16" s="136"/>
      <c r="B16" s="145"/>
      <c r="C16" s="136"/>
      <c r="D16" s="147"/>
      <c r="E16" s="4" t="s">
        <v>10</v>
      </c>
      <c r="F16" s="4" t="s">
        <v>11</v>
      </c>
      <c r="G16" s="4" t="s">
        <v>12</v>
      </c>
      <c r="H16" s="136"/>
      <c r="I16" s="10">
        <v>5.4349999999999996</v>
      </c>
      <c r="J16" s="10">
        <v>2.69</v>
      </c>
      <c r="K16" s="10">
        <v>33.28</v>
      </c>
      <c r="L16" s="11">
        <f t="shared" ref="L16:L20" si="1">(I16*4)+(J16*9)+(K16*4)</f>
        <v>179.07</v>
      </c>
      <c r="M16" s="137"/>
    </row>
    <row r="17" spans="1:13" hidden="1" x14ac:dyDescent="0.35">
      <c r="A17" s="29" t="str">
        <f>IF(B17&gt;0,VLOOKUP(B17,[1]TK_Suvestine!A:B,2,FALSE),"")</f>
        <v>Pieniška (pienas 2.5%) grikių sriuba (tausojantis)</v>
      </c>
      <c r="B17" s="38" t="s">
        <v>101</v>
      </c>
      <c r="C17" s="28" t="str">
        <f t="shared" ref="C17:C21" si="2">IF(D17&gt;0,D17,"")</f>
        <v/>
      </c>
      <c r="D17" s="8"/>
      <c r="E17" s="9">
        <f>IF(B17&gt;0,VLOOKUP(B17,[1]TK_Suvestine!A:F,3,FALSE)/1000*D17,"")</f>
        <v>0</v>
      </c>
      <c r="F17" s="9">
        <f>IF(B17&gt;0,VLOOKUP(B17,[1]TK_Suvestine!A:F,4,FALSE)/1000*D17,"")</f>
        <v>0</v>
      </c>
      <c r="G17" s="9">
        <f>IF(B17&gt;0,VLOOKUP(B17,[1]TK_Suvestine!A:F,5,FALSE)/1000*D17,"")</f>
        <v>0</v>
      </c>
      <c r="H17" s="9">
        <f>IF(B17&gt;0,VLOOKUP(B17,[1]TK_Suvestine!A:F,6,FALSE)/1000*D17,"")</f>
        <v>0</v>
      </c>
      <c r="I17" s="8">
        <v>2.4</v>
      </c>
      <c r="J17" s="8">
        <v>30</v>
      </c>
      <c r="K17" s="8">
        <v>3.1</v>
      </c>
      <c r="L17" s="11">
        <f t="shared" si="1"/>
        <v>292</v>
      </c>
      <c r="M17" s="12">
        <f>IF(B17&gt;0,VLOOKUP(B17,[1]TK_Suvestine!A:G,7,FALSE)/1000*D17,"")</f>
        <v>0</v>
      </c>
    </row>
    <row r="18" spans="1:13" hidden="1" x14ac:dyDescent="0.35">
      <c r="A18" s="5" t="str">
        <f>IF(B18&gt;0,VLOOKUP(B18,[1]TK_Suvestine!A:B,2,FALSE),"")</f>
        <v/>
      </c>
      <c r="B18" s="47"/>
      <c r="C18" s="28" t="str">
        <f t="shared" si="2"/>
        <v/>
      </c>
      <c r="D18" s="5"/>
      <c r="E18" s="9" t="str">
        <f>IF(B18&gt;0,VLOOKUP(B18,[1]TK_Suvestine!A:F,3,FALSE)/1000*D18,"")</f>
        <v/>
      </c>
      <c r="F18" s="9" t="str">
        <f>IF(B18&gt;0,VLOOKUP(B18,[1]TK_Suvestine!A:F,4,FALSE)/1000*D18,"")</f>
        <v/>
      </c>
      <c r="G18" s="9" t="str">
        <f>IF(B18&gt;0,VLOOKUP(B18,[1]TK_Suvestine!A:F,5,FALSE)/1000*D18,"")</f>
        <v/>
      </c>
      <c r="H18" s="9" t="str">
        <f>IF(B18&gt;0,VLOOKUP(B18,[1]TK_Suvestine!A:F,6,FALSE)/1000*D18,"")</f>
        <v/>
      </c>
      <c r="I18" s="10">
        <v>0</v>
      </c>
      <c r="J18" s="10">
        <v>0</v>
      </c>
      <c r="K18" s="10">
        <v>0</v>
      </c>
      <c r="L18" s="11">
        <f t="shared" si="1"/>
        <v>0</v>
      </c>
      <c r="M18" s="12" t="str">
        <f>IF(B18&gt;0,VLOOKUP(B18,[1]TK_Suvestine!A:G,7,FALSE)/1000*D18,"")</f>
        <v/>
      </c>
    </row>
    <row r="19" spans="1:13" hidden="1" x14ac:dyDescent="0.35">
      <c r="A19" s="27" t="str">
        <f>IF(B19&gt;0,VLOOKUP(B19,[1]TK_Suvestine!A:B,2,FALSE),"")</f>
        <v/>
      </c>
      <c r="B19" s="39"/>
      <c r="C19" s="28" t="str">
        <f t="shared" si="2"/>
        <v/>
      </c>
      <c r="D19" s="5"/>
      <c r="E19" s="9" t="str">
        <f>IF(B19&gt;0,VLOOKUP(B19,[1]TK_Suvestine!A:F,3,FALSE)/1000*D19,"")</f>
        <v/>
      </c>
      <c r="F19" s="9" t="str">
        <f>IF(B19&gt;0,VLOOKUP(B19,[1]TK_Suvestine!A:F,4,FALSE)/1000*D19,"")</f>
        <v/>
      </c>
      <c r="G19" s="9" t="str">
        <f>IF(B19&gt;0,VLOOKUP(B19,[1]TK_Suvestine!A:F,5,FALSE)/1000*D19,"")</f>
        <v/>
      </c>
      <c r="H19" s="9" t="str">
        <f>IF(B19&gt;0,VLOOKUP(B19,[1]TK_Suvestine!A:F,6,FALSE)/1000*D19,"")</f>
        <v/>
      </c>
      <c r="I19" s="10">
        <v>0</v>
      </c>
      <c r="J19" s="10">
        <v>0</v>
      </c>
      <c r="K19" s="10">
        <v>0</v>
      </c>
      <c r="L19" s="11">
        <f t="shared" si="1"/>
        <v>0</v>
      </c>
      <c r="M19" s="12" t="str">
        <f>IF(B19&gt;0,VLOOKUP(B19,[1]TK_Suvestine!A:G,7,FALSE)/1000*D19,"")</f>
        <v/>
      </c>
    </row>
    <row r="20" spans="1:13" hidden="1" x14ac:dyDescent="0.35">
      <c r="A20" s="40" t="str">
        <f>IF(B20&gt;0,VLOOKUP(B20,[1]TK_Suvestine!A:B,2,FALSE),"")</f>
        <v/>
      </c>
      <c r="B20" s="41"/>
      <c r="C20" s="28" t="str">
        <f t="shared" si="2"/>
        <v/>
      </c>
      <c r="D20" s="5"/>
      <c r="E20" s="9" t="str">
        <f>IF(B20&gt;0,VLOOKUP(B20,[1]TK_Suvestine!A:F,3,FALSE)/1000*D20,"")</f>
        <v/>
      </c>
      <c r="F20" s="9" t="str">
        <f>IF(B20&gt;0,VLOOKUP(B20,[1]TK_Suvestine!A:F,4,FALSE)/1000*D20,"")</f>
        <v/>
      </c>
      <c r="G20" s="9" t="str">
        <f>IF(B20&gt;0,VLOOKUP(B20,[1]TK_Suvestine!A:F,5,FALSE)/1000*D20,"")</f>
        <v/>
      </c>
      <c r="H20" s="9" t="str">
        <f>IF(B20&gt;0,VLOOKUP(B20,[1]TK_Suvestine!A:F,6,FALSE)/1000*D20,"")</f>
        <v/>
      </c>
      <c r="I20" s="10">
        <v>0</v>
      </c>
      <c r="J20" s="10">
        <v>0</v>
      </c>
      <c r="K20" s="10">
        <v>0</v>
      </c>
      <c r="L20" s="8">
        <f t="shared" si="1"/>
        <v>0</v>
      </c>
      <c r="M20" s="12" t="str">
        <f>IF(B20&gt;0,VLOOKUP(B20,[1]TK_Suvestine!A:G,7,FALSE)/1000*D20,"")</f>
        <v/>
      </c>
    </row>
    <row r="21" spans="1:13" hidden="1" x14ac:dyDescent="0.35">
      <c r="A21" s="29" t="str">
        <f>IF(B21&gt;0,VLOOKUP(B21,[1]TK_Suvestine!A:B,2,FALSE),"")</f>
        <v/>
      </c>
      <c r="B21" s="39"/>
      <c r="C21" s="28" t="str">
        <f t="shared" si="2"/>
        <v/>
      </c>
      <c r="D21" s="5"/>
      <c r="E21" s="9" t="str">
        <f>IF(B21&gt;0,VLOOKUP(B21,[1]TK_Suvestine!A:F,3,FALSE)/1000*D21,"")</f>
        <v/>
      </c>
      <c r="F21" s="9" t="str">
        <f>IF(B21&gt;0,VLOOKUP(B21,[1]TK_Suvestine!A:F,4,FALSE)/1000*D21,"")</f>
        <v/>
      </c>
      <c r="G21" s="9" t="str">
        <f>IF(B21&gt;0,VLOOKUP(B21,[1]TK_Suvestine!A:F,5,FALSE)/1000*D21,"")</f>
        <v/>
      </c>
      <c r="H21" s="9" t="str">
        <f>IF(B21&gt;0,VLOOKUP(B21,[1]TK_Suvestine!A:F,6,FALSE)/1000*D21,"")</f>
        <v/>
      </c>
      <c r="I21" s="8">
        <f>SUM(I16:I20)</f>
        <v>7.8349999999999991</v>
      </c>
      <c r="J21" s="8">
        <f>SUM(J16:J20)</f>
        <v>32.69</v>
      </c>
      <c r="K21" s="8">
        <f>SUM(K16:K20)</f>
        <v>36.380000000000003</v>
      </c>
      <c r="L21" s="8">
        <f>SUM(L16:L20)</f>
        <v>471.07</v>
      </c>
      <c r="M21" s="12" t="str">
        <f>IF(B21&gt;0,VLOOKUP(B21,[1]TK_Suvestine!A:G,7,FALSE)/1000*D21,"")</f>
        <v/>
      </c>
    </row>
    <row r="22" spans="1:13" ht="15" hidden="1" customHeight="1" x14ac:dyDescent="0.35">
      <c r="A22" s="129" t="s">
        <v>15</v>
      </c>
      <c r="B22" s="130"/>
      <c r="C22" s="131"/>
      <c r="D22" s="42"/>
      <c r="E22" s="43">
        <f>SUM(E17:E21)</f>
        <v>0</v>
      </c>
      <c r="F22" s="43">
        <f>SUM(F17:F21)</f>
        <v>0</v>
      </c>
      <c r="G22" s="43">
        <f>SUM(G17:G21)</f>
        <v>0</v>
      </c>
      <c r="H22" s="43">
        <f>SUM(H17:H21)</f>
        <v>0</v>
      </c>
      <c r="M22" s="16">
        <f>SUM(M17:M21)</f>
        <v>0</v>
      </c>
    </row>
    <row r="23" spans="1:13" ht="29" x14ac:dyDescent="0.35">
      <c r="A23" s="175" t="str">
        <f>IF(B23&gt;0,VLOOKUP(B23,[4]TK_Suvestine!A:B,2,FALSE),"")</f>
        <v>Virti makaronai su vištiena ir daržovėmis (tausojantis)</v>
      </c>
      <c r="B23" s="32" t="s">
        <v>135</v>
      </c>
      <c r="C23" s="181">
        <f t="shared" ref="C23" si="3">IF(D23&gt;0,D23,"")</f>
        <v>250</v>
      </c>
      <c r="D23" s="182">
        <v>250</v>
      </c>
      <c r="E23" s="183">
        <f>IF(B23&gt;0,VLOOKUP(B23,[4]TK_Suvestine!A:F,3,FALSE)/1000*D23,"")</f>
        <v>19.021249999999998</v>
      </c>
      <c r="F23" s="183">
        <f>IF(B23&gt;0,VLOOKUP(B23,[4]TK_Suvestine!A:F,4,FALSE)/1000*D23,"")</f>
        <v>7.9362500000000002</v>
      </c>
      <c r="G23" s="183">
        <f>IF(B23&gt;0,VLOOKUP(B23,[4]TK_Suvestine!A:F,5,FALSE)/1000*D23,"")</f>
        <v>45.128749999999989</v>
      </c>
      <c r="H23" s="183">
        <f>IF(B23&gt;0,VLOOKUP(B23,[4]TK_Suvestine!A:F,6,FALSE)/1000*D23,"")</f>
        <v>325.88749999999999</v>
      </c>
      <c r="I23" s="8"/>
      <c r="J23" s="8"/>
      <c r="K23" s="8"/>
      <c r="L23" s="8">
        <f t="shared" ref="L23:L25" si="4">(I23*4)+(J23*9)+(K23*4)</f>
        <v>0</v>
      </c>
      <c r="M23" s="12">
        <f>IF(B23&gt;0,VLOOKUP(B23,[1]TK_Suvestine!A:G,7,FALSE)/1000*D23,"")</f>
        <v>0.76247749999999992</v>
      </c>
    </row>
    <row r="24" spans="1:13" ht="15" hidden="1" customHeight="1" x14ac:dyDescent="0.35">
      <c r="A24" s="45" t="str">
        <f>IF(B24&gt;0,VLOOKUP(B24,[1]TK_Suvestine!A:B,2,FALSE),"")</f>
        <v/>
      </c>
      <c r="B24" s="47"/>
      <c r="C24" s="5" t="str">
        <f t="shared" ref="C24:C26" si="5">IF(D24&gt;0,D24,"")</f>
        <v/>
      </c>
      <c r="D24" s="5"/>
      <c r="E24" s="46" t="str">
        <f>IF(B24&gt;0,VLOOKUP(B24,[1]TK_Suvestine!A:F,3,FALSE)/1000*D24,"")</f>
        <v/>
      </c>
      <c r="F24" s="46" t="str">
        <f>IF(B24&gt;0,VLOOKUP(B24,[1]TK_Suvestine!A:F,4,FALSE)/1000*D24,"")</f>
        <v/>
      </c>
      <c r="G24" s="46" t="str">
        <f>IF(B24&gt;0,VLOOKUP(B24,[1]TK_Suvestine!A:F,5,FALSE)/1000*D24,"")</f>
        <v/>
      </c>
      <c r="H24" s="46" t="str">
        <f>IF(B24&gt;0,VLOOKUP(B24,[1]TK_Suvestine!A:F,6,FALSE)/1000*D24,"")</f>
        <v/>
      </c>
      <c r="I24" s="8"/>
      <c r="J24" s="8"/>
      <c r="K24" s="8"/>
      <c r="L24" s="8">
        <f t="shared" si="4"/>
        <v>0</v>
      </c>
      <c r="M24" s="12" t="str">
        <f>IF(B24&gt;0,VLOOKUP(B24,[1]TK_Suvestine!A:G,7,FALSE)/1000*D24,"")</f>
        <v/>
      </c>
    </row>
    <row r="25" spans="1:13" ht="15" hidden="1" customHeight="1" x14ac:dyDescent="0.35">
      <c r="A25" s="45" t="str">
        <f>IF(B25&gt;0,VLOOKUP(B25,[1]TK_Suvestine!A:B,2,FALSE),"")</f>
        <v/>
      </c>
      <c r="B25" s="41"/>
      <c r="C25" s="5" t="str">
        <f t="shared" si="5"/>
        <v/>
      </c>
      <c r="D25" s="5"/>
      <c r="E25" s="46" t="str">
        <f>IF(B25&gt;0,VLOOKUP(B25,[1]TK_Suvestine!A:F,3,FALSE)/1000*D25,"")</f>
        <v/>
      </c>
      <c r="F25" s="46" t="str">
        <f>IF(B25&gt;0,VLOOKUP(B25,[1]TK_Suvestine!A:F,4,FALSE)/1000*D25,"")</f>
        <v/>
      </c>
      <c r="G25" s="46" t="str">
        <f>IF(B25&gt;0,VLOOKUP(B25,[1]TK_Suvestine!A:F,5,FALSE)/1000*D25,"")</f>
        <v/>
      </c>
      <c r="H25" s="46" t="str">
        <f>IF(B25&gt;0,VLOOKUP(B25,[1]TK_Suvestine!A:F,6,FALSE)/1000*D25,"")</f>
        <v/>
      </c>
      <c r="I25" s="8"/>
      <c r="J25" s="8"/>
      <c r="K25" s="8"/>
      <c r="L25" s="8">
        <f t="shared" si="4"/>
        <v>0</v>
      </c>
      <c r="M25" s="12" t="str">
        <f>IF(B25&gt;0,VLOOKUP(B25,[1]TK_Suvestine!A:G,7,FALSE)/1000*D25,"")</f>
        <v/>
      </c>
    </row>
    <row r="26" spans="1:13" ht="15" hidden="1" customHeight="1" x14ac:dyDescent="0.35">
      <c r="A26" s="45" t="str">
        <f>IF(B26&gt;0,VLOOKUP(B26,[1]TK_Suvestine!A:B,2,FALSE),"")</f>
        <v/>
      </c>
      <c r="B26" s="41"/>
      <c r="C26" s="5" t="str">
        <f t="shared" si="5"/>
        <v/>
      </c>
      <c r="D26" s="5"/>
      <c r="E26" s="46" t="str">
        <f>IF(B26&gt;0,VLOOKUP(B26,[1]TK_Suvestine!A:F,3,FALSE)/1000*D26,"")</f>
        <v/>
      </c>
      <c r="F26" s="46" t="str">
        <f>IF(B26&gt;0,VLOOKUP(B26,[1]TK_Suvestine!A:F,4,FALSE)/1000*D26,"")</f>
        <v/>
      </c>
      <c r="G26" s="46" t="str">
        <f>IF(B26&gt;0,VLOOKUP(B26,[1]TK_Suvestine!A:F,5,FALSE)/1000*D26,"")</f>
        <v/>
      </c>
      <c r="H26" s="46" t="str">
        <f>IF(B26&gt;0,VLOOKUP(B26,[1]TK_Suvestine!A:F,6,FALSE)/1000*D26,"")</f>
        <v/>
      </c>
      <c r="I26" s="8">
        <f>SUM(I23:I25)</f>
        <v>0</v>
      </c>
      <c r="J26" s="8">
        <f>SUM(J23:J25)</f>
        <v>0</v>
      </c>
      <c r="K26" s="8">
        <f>SUM(K23:K25)</f>
        <v>0</v>
      </c>
      <c r="L26" s="8">
        <f>SUM(L23:L25)</f>
        <v>0</v>
      </c>
      <c r="M26" s="12" t="str">
        <f>IF(B26&gt;0,VLOOKUP(B26,[1]TK_Suvestine!A:G,7,FALSE)/1000*D26,"")</f>
        <v/>
      </c>
    </row>
    <row r="27" spans="1:13" x14ac:dyDescent="0.35">
      <c r="A27" s="13"/>
      <c r="B27" s="48"/>
      <c r="C27" s="13"/>
      <c r="D27" s="13"/>
      <c r="E27" s="13"/>
      <c r="F27" s="13"/>
      <c r="G27" s="13"/>
      <c r="H27" s="13"/>
    </row>
    <row r="29" spans="1:13" x14ac:dyDescent="0.35">
      <c r="E29" s="49"/>
    </row>
  </sheetData>
  <mergeCells count="23">
    <mergeCell ref="I3:L3"/>
    <mergeCell ref="A4:H4"/>
    <mergeCell ref="I4:K4"/>
    <mergeCell ref="L4:L5"/>
    <mergeCell ref="A5:A6"/>
    <mergeCell ref="B5:B6"/>
    <mergeCell ref="C5:C6"/>
    <mergeCell ref="D5:D6"/>
    <mergeCell ref="M5:M6"/>
    <mergeCell ref="I13:L13"/>
    <mergeCell ref="A14:H14"/>
    <mergeCell ref="I14:K14"/>
    <mergeCell ref="L14:L15"/>
    <mergeCell ref="A15:A16"/>
    <mergeCell ref="B15:B16"/>
    <mergeCell ref="C15:C16"/>
    <mergeCell ref="D15:D16"/>
    <mergeCell ref="E15:G15"/>
    <mergeCell ref="H15:H16"/>
    <mergeCell ref="M15:M16"/>
    <mergeCell ref="A22:C22"/>
    <mergeCell ref="E5:G5"/>
    <mergeCell ref="H5:H6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&amp;C12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Lapas316">
    <tabColor rgb="FFFFC000"/>
    <pageSetUpPr fitToPage="1"/>
  </sheetPr>
  <dimension ref="A1:S33"/>
  <sheetViews>
    <sheetView showWhiteSpace="0" zoomScaleNormal="100" workbookViewId="0">
      <selection activeCell="A34" sqref="A34"/>
    </sheetView>
  </sheetViews>
  <sheetFormatPr defaultRowHeight="14.5" x14ac:dyDescent="0.35"/>
  <cols>
    <col min="1" max="1" width="35.54296875" style="37" customWidth="1"/>
    <col min="2" max="2" width="5.7265625" style="2" customWidth="1"/>
    <col min="3" max="3" width="12.08984375" style="3" customWidth="1"/>
    <col min="4" max="4" width="8.81640625" style="3" hidden="1" customWidth="1"/>
    <col min="5" max="5" width="9.08984375" style="3" customWidth="1"/>
    <col min="6" max="6" width="8.54296875" style="3" customWidth="1"/>
    <col min="7" max="7" width="12" style="3" customWidth="1"/>
    <col min="8" max="8" width="9.54296875" style="3" customWidth="1"/>
    <col min="9" max="9" width="10.36328125" style="3" hidden="1" customWidth="1"/>
    <col min="10" max="10" width="10.54296875" style="3" hidden="1" customWidth="1"/>
    <col min="11" max="11" width="10" style="3" hidden="1" customWidth="1"/>
    <col min="12" max="12" width="9.54296875" style="3" hidden="1" customWidth="1"/>
    <col min="13" max="13" width="11.81640625" style="3" hidden="1" customWidth="1"/>
    <col min="14" max="14" width="0" style="3" hidden="1" customWidth="1"/>
    <col min="15" max="256" width="9.08984375" style="3"/>
    <col min="257" max="257" width="66.26953125" style="3" customWidth="1"/>
    <col min="258" max="258" width="5.7265625" style="3" customWidth="1"/>
    <col min="259" max="259" width="7.54296875" style="3" customWidth="1"/>
    <col min="260" max="260" width="8.81640625" style="3" customWidth="1"/>
    <col min="261" max="261" width="9.08984375" style="3"/>
    <col min="262" max="262" width="8.54296875" style="3" customWidth="1"/>
    <col min="263" max="263" width="12.54296875" style="3" customWidth="1"/>
    <col min="264" max="264" width="11.54296875" style="3" customWidth="1"/>
    <col min="265" max="268" width="0" style="3" hidden="1" customWidth="1"/>
    <col min="269" max="512" width="9.08984375" style="3"/>
    <col min="513" max="513" width="66.26953125" style="3" customWidth="1"/>
    <col min="514" max="514" width="5.7265625" style="3" customWidth="1"/>
    <col min="515" max="515" width="7.54296875" style="3" customWidth="1"/>
    <col min="516" max="516" width="8.81640625" style="3" customWidth="1"/>
    <col min="517" max="517" width="9.08984375" style="3"/>
    <col min="518" max="518" width="8.54296875" style="3" customWidth="1"/>
    <col min="519" max="519" width="12.54296875" style="3" customWidth="1"/>
    <col min="520" max="520" width="11.54296875" style="3" customWidth="1"/>
    <col min="521" max="524" width="0" style="3" hidden="1" customWidth="1"/>
    <col min="525" max="768" width="9.08984375" style="3"/>
    <col min="769" max="769" width="66.26953125" style="3" customWidth="1"/>
    <col min="770" max="770" width="5.7265625" style="3" customWidth="1"/>
    <col min="771" max="771" width="7.54296875" style="3" customWidth="1"/>
    <col min="772" max="772" width="8.81640625" style="3" customWidth="1"/>
    <col min="773" max="773" width="9.08984375" style="3"/>
    <col min="774" max="774" width="8.54296875" style="3" customWidth="1"/>
    <col min="775" max="775" width="12.54296875" style="3" customWidth="1"/>
    <col min="776" max="776" width="11.54296875" style="3" customWidth="1"/>
    <col min="777" max="780" width="0" style="3" hidden="1" customWidth="1"/>
    <col min="781" max="1024" width="9.08984375" style="3"/>
    <col min="1025" max="1025" width="66.26953125" style="3" customWidth="1"/>
    <col min="1026" max="1026" width="5.7265625" style="3" customWidth="1"/>
    <col min="1027" max="1027" width="7.54296875" style="3" customWidth="1"/>
    <col min="1028" max="1028" width="8.81640625" style="3" customWidth="1"/>
    <col min="1029" max="1029" width="9.08984375" style="3"/>
    <col min="1030" max="1030" width="8.54296875" style="3" customWidth="1"/>
    <col min="1031" max="1031" width="12.54296875" style="3" customWidth="1"/>
    <col min="1032" max="1032" width="11.54296875" style="3" customWidth="1"/>
    <col min="1033" max="1036" width="0" style="3" hidden="1" customWidth="1"/>
    <col min="1037" max="1280" width="9.08984375" style="3"/>
    <col min="1281" max="1281" width="66.26953125" style="3" customWidth="1"/>
    <col min="1282" max="1282" width="5.7265625" style="3" customWidth="1"/>
    <col min="1283" max="1283" width="7.54296875" style="3" customWidth="1"/>
    <col min="1284" max="1284" width="8.81640625" style="3" customWidth="1"/>
    <col min="1285" max="1285" width="9.08984375" style="3"/>
    <col min="1286" max="1286" width="8.54296875" style="3" customWidth="1"/>
    <col min="1287" max="1287" width="12.54296875" style="3" customWidth="1"/>
    <col min="1288" max="1288" width="11.54296875" style="3" customWidth="1"/>
    <col min="1289" max="1292" width="0" style="3" hidden="1" customWidth="1"/>
    <col min="1293" max="1536" width="9.08984375" style="3"/>
    <col min="1537" max="1537" width="66.26953125" style="3" customWidth="1"/>
    <col min="1538" max="1538" width="5.7265625" style="3" customWidth="1"/>
    <col min="1539" max="1539" width="7.54296875" style="3" customWidth="1"/>
    <col min="1540" max="1540" width="8.81640625" style="3" customWidth="1"/>
    <col min="1541" max="1541" width="9.08984375" style="3"/>
    <col min="1542" max="1542" width="8.54296875" style="3" customWidth="1"/>
    <col min="1543" max="1543" width="12.54296875" style="3" customWidth="1"/>
    <col min="1544" max="1544" width="11.54296875" style="3" customWidth="1"/>
    <col min="1545" max="1548" width="0" style="3" hidden="1" customWidth="1"/>
    <col min="1549" max="1792" width="9.08984375" style="3"/>
    <col min="1793" max="1793" width="66.26953125" style="3" customWidth="1"/>
    <col min="1794" max="1794" width="5.7265625" style="3" customWidth="1"/>
    <col min="1795" max="1795" width="7.54296875" style="3" customWidth="1"/>
    <col min="1796" max="1796" width="8.81640625" style="3" customWidth="1"/>
    <col min="1797" max="1797" width="9.08984375" style="3"/>
    <col min="1798" max="1798" width="8.54296875" style="3" customWidth="1"/>
    <col min="1799" max="1799" width="12.54296875" style="3" customWidth="1"/>
    <col min="1800" max="1800" width="11.54296875" style="3" customWidth="1"/>
    <col min="1801" max="1804" width="0" style="3" hidden="1" customWidth="1"/>
    <col min="1805" max="2048" width="9.08984375" style="3"/>
    <col min="2049" max="2049" width="66.26953125" style="3" customWidth="1"/>
    <col min="2050" max="2050" width="5.7265625" style="3" customWidth="1"/>
    <col min="2051" max="2051" width="7.54296875" style="3" customWidth="1"/>
    <col min="2052" max="2052" width="8.81640625" style="3" customWidth="1"/>
    <col min="2053" max="2053" width="9.08984375" style="3"/>
    <col min="2054" max="2054" width="8.54296875" style="3" customWidth="1"/>
    <col min="2055" max="2055" width="12.54296875" style="3" customWidth="1"/>
    <col min="2056" max="2056" width="11.54296875" style="3" customWidth="1"/>
    <col min="2057" max="2060" width="0" style="3" hidden="1" customWidth="1"/>
    <col min="2061" max="2304" width="9.08984375" style="3"/>
    <col min="2305" max="2305" width="66.26953125" style="3" customWidth="1"/>
    <col min="2306" max="2306" width="5.7265625" style="3" customWidth="1"/>
    <col min="2307" max="2307" width="7.54296875" style="3" customWidth="1"/>
    <col min="2308" max="2308" width="8.81640625" style="3" customWidth="1"/>
    <col min="2309" max="2309" width="9.08984375" style="3"/>
    <col min="2310" max="2310" width="8.54296875" style="3" customWidth="1"/>
    <col min="2311" max="2311" width="12.54296875" style="3" customWidth="1"/>
    <col min="2312" max="2312" width="11.54296875" style="3" customWidth="1"/>
    <col min="2313" max="2316" width="0" style="3" hidden="1" customWidth="1"/>
    <col min="2317" max="2560" width="9.08984375" style="3"/>
    <col min="2561" max="2561" width="66.26953125" style="3" customWidth="1"/>
    <col min="2562" max="2562" width="5.7265625" style="3" customWidth="1"/>
    <col min="2563" max="2563" width="7.54296875" style="3" customWidth="1"/>
    <col min="2564" max="2564" width="8.81640625" style="3" customWidth="1"/>
    <col min="2565" max="2565" width="9.08984375" style="3"/>
    <col min="2566" max="2566" width="8.54296875" style="3" customWidth="1"/>
    <col min="2567" max="2567" width="12.54296875" style="3" customWidth="1"/>
    <col min="2568" max="2568" width="11.54296875" style="3" customWidth="1"/>
    <col min="2569" max="2572" width="0" style="3" hidden="1" customWidth="1"/>
    <col min="2573" max="2816" width="9.08984375" style="3"/>
    <col min="2817" max="2817" width="66.26953125" style="3" customWidth="1"/>
    <col min="2818" max="2818" width="5.7265625" style="3" customWidth="1"/>
    <col min="2819" max="2819" width="7.54296875" style="3" customWidth="1"/>
    <col min="2820" max="2820" width="8.81640625" style="3" customWidth="1"/>
    <col min="2821" max="2821" width="9.08984375" style="3"/>
    <col min="2822" max="2822" width="8.54296875" style="3" customWidth="1"/>
    <col min="2823" max="2823" width="12.54296875" style="3" customWidth="1"/>
    <col min="2824" max="2824" width="11.54296875" style="3" customWidth="1"/>
    <col min="2825" max="2828" width="0" style="3" hidden="1" customWidth="1"/>
    <col min="2829" max="3072" width="9.08984375" style="3"/>
    <col min="3073" max="3073" width="66.26953125" style="3" customWidth="1"/>
    <col min="3074" max="3074" width="5.7265625" style="3" customWidth="1"/>
    <col min="3075" max="3075" width="7.54296875" style="3" customWidth="1"/>
    <col min="3076" max="3076" width="8.81640625" style="3" customWidth="1"/>
    <col min="3077" max="3077" width="9.08984375" style="3"/>
    <col min="3078" max="3078" width="8.54296875" style="3" customWidth="1"/>
    <col min="3079" max="3079" width="12.54296875" style="3" customWidth="1"/>
    <col min="3080" max="3080" width="11.54296875" style="3" customWidth="1"/>
    <col min="3081" max="3084" width="0" style="3" hidden="1" customWidth="1"/>
    <col min="3085" max="3328" width="9.08984375" style="3"/>
    <col min="3329" max="3329" width="66.26953125" style="3" customWidth="1"/>
    <col min="3330" max="3330" width="5.7265625" style="3" customWidth="1"/>
    <col min="3331" max="3331" width="7.54296875" style="3" customWidth="1"/>
    <col min="3332" max="3332" width="8.81640625" style="3" customWidth="1"/>
    <col min="3333" max="3333" width="9.08984375" style="3"/>
    <col min="3334" max="3334" width="8.54296875" style="3" customWidth="1"/>
    <col min="3335" max="3335" width="12.54296875" style="3" customWidth="1"/>
    <col min="3336" max="3336" width="11.54296875" style="3" customWidth="1"/>
    <col min="3337" max="3340" width="0" style="3" hidden="1" customWidth="1"/>
    <col min="3341" max="3584" width="9.08984375" style="3"/>
    <col min="3585" max="3585" width="66.26953125" style="3" customWidth="1"/>
    <col min="3586" max="3586" width="5.7265625" style="3" customWidth="1"/>
    <col min="3587" max="3587" width="7.54296875" style="3" customWidth="1"/>
    <col min="3588" max="3588" width="8.81640625" style="3" customWidth="1"/>
    <col min="3589" max="3589" width="9.08984375" style="3"/>
    <col min="3590" max="3590" width="8.54296875" style="3" customWidth="1"/>
    <col min="3591" max="3591" width="12.54296875" style="3" customWidth="1"/>
    <col min="3592" max="3592" width="11.54296875" style="3" customWidth="1"/>
    <col min="3593" max="3596" width="0" style="3" hidden="1" customWidth="1"/>
    <col min="3597" max="3840" width="9.08984375" style="3"/>
    <col min="3841" max="3841" width="66.26953125" style="3" customWidth="1"/>
    <col min="3842" max="3842" width="5.7265625" style="3" customWidth="1"/>
    <col min="3843" max="3843" width="7.54296875" style="3" customWidth="1"/>
    <col min="3844" max="3844" width="8.81640625" style="3" customWidth="1"/>
    <col min="3845" max="3845" width="9.08984375" style="3"/>
    <col min="3846" max="3846" width="8.54296875" style="3" customWidth="1"/>
    <col min="3847" max="3847" width="12.54296875" style="3" customWidth="1"/>
    <col min="3848" max="3848" width="11.54296875" style="3" customWidth="1"/>
    <col min="3849" max="3852" width="0" style="3" hidden="1" customWidth="1"/>
    <col min="3853" max="4096" width="9.08984375" style="3"/>
    <col min="4097" max="4097" width="66.26953125" style="3" customWidth="1"/>
    <col min="4098" max="4098" width="5.7265625" style="3" customWidth="1"/>
    <col min="4099" max="4099" width="7.54296875" style="3" customWidth="1"/>
    <col min="4100" max="4100" width="8.81640625" style="3" customWidth="1"/>
    <col min="4101" max="4101" width="9.08984375" style="3"/>
    <col min="4102" max="4102" width="8.54296875" style="3" customWidth="1"/>
    <col min="4103" max="4103" width="12.54296875" style="3" customWidth="1"/>
    <col min="4104" max="4104" width="11.54296875" style="3" customWidth="1"/>
    <col min="4105" max="4108" width="0" style="3" hidden="1" customWidth="1"/>
    <col min="4109" max="4352" width="9.08984375" style="3"/>
    <col min="4353" max="4353" width="66.26953125" style="3" customWidth="1"/>
    <col min="4354" max="4354" width="5.7265625" style="3" customWidth="1"/>
    <col min="4355" max="4355" width="7.54296875" style="3" customWidth="1"/>
    <col min="4356" max="4356" width="8.81640625" style="3" customWidth="1"/>
    <col min="4357" max="4357" width="9.08984375" style="3"/>
    <col min="4358" max="4358" width="8.54296875" style="3" customWidth="1"/>
    <col min="4359" max="4359" width="12.54296875" style="3" customWidth="1"/>
    <col min="4360" max="4360" width="11.54296875" style="3" customWidth="1"/>
    <col min="4361" max="4364" width="0" style="3" hidden="1" customWidth="1"/>
    <col min="4365" max="4608" width="9.08984375" style="3"/>
    <col min="4609" max="4609" width="66.26953125" style="3" customWidth="1"/>
    <col min="4610" max="4610" width="5.7265625" style="3" customWidth="1"/>
    <col min="4611" max="4611" width="7.54296875" style="3" customWidth="1"/>
    <col min="4612" max="4612" width="8.81640625" style="3" customWidth="1"/>
    <col min="4613" max="4613" width="9.08984375" style="3"/>
    <col min="4614" max="4614" width="8.54296875" style="3" customWidth="1"/>
    <col min="4615" max="4615" width="12.54296875" style="3" customWidth="1"/>
    <col min="4616" max="4616" width="11.54296875" style="3" customWidth="1"/>
    <col min="4617" max="4620" width="0" style="3" hidden="1" customWidth="1"/>
    <col min="4621" max="4864" width="9.08984375" style="3"/>
    <col min="4865" max="4865" width="66.26953125" style="3" customWidth="1"/>
    <col min="4866" max="4866" width="5.7265625" style="3" customWidth="1"/>
    <col min="4867" max="4867" width="7.54296875" style="3" customWidth="1"/>
    <col min="4868" max="4868" width="8.81640625" style="3" customWidth="1"/>
    <col min="4869" max="4869" width="9.08984375" style="3"/>
    <col min="4870" max="4870" width="8.54296875" style="3" customWidth="1"/>
    <col min="4871" max="4871" width="12.54296875" style="3" customWidth="1"/>
    <col min="4872" max="4872" width="11.54296875" style="3" customWidth="1"/>
    <col min="4873" max="4876" width="0" style="3" hidden="1" customWidth="1"/>
    <col min="4877" max="5120" width="9.08984375" style="3"/>
    <col min="5121" max="5121" width="66.26953125" style="3" customWidth="1"/>
    <col min="5122" max="5122" width="5.7265625" style="3" customWidth="1"/>
    <col min="5123" max="5123" width="7.54296875" style="3" customWidth="1"/>
    <col min="5124" max="5124" width="8.81640625" style="3" customWidth="1"/>
    <col min="5125" max="5125" width="9.08984375" style="3"/>
    <col min="5126" max="5126" width="8.54296875" style="3" customWidth="1"/>
    <col min="5127" max="5127" width="12.54296875" style="3" customWidth="1"/>
    <col min="5128" max="5128" width="11.54296875" style="3" customWidth="1"/>
    <col min="5129" max="5132" width="0" style="3" hidden="1" customWidth="1"/>
    <col min="5133" max="5376" width="9.08984375" style="3"/>
    <col min="5377" max="5377" width="66.26953125" style="3" customWidth="1"/>
    <col min="5378" max="5378" width="5.7265625" style="3" customWidth="1"/>
    <col min="5379" max="5379" width="7.54296875" style="3" customWidth="1"/>
    <col min="5380" max="5380" width="8.81640625" style="3" customWidth="1"/>
    <col min="5381" max="5381" width="9.08984375" style="3"/>
    <col min="5382" max="5382" width="8.54296875" style="3" customWidth="1"/>
    <col min="5383" max="5383" width="12.54296875" style="3" customWidth="1"/>
    <col min="5384" max="5384" width="11.54296875" style="3" customWidth="1"/>
    <col min="5385" max="5388" width="0" style="3" hidden="1" customWidth="1"/>
    <col min="5389" max="5632" width="9.08984375" style="3"/>
    <col min="5633" max="5633" width="66.26953125" style="3" customWidth="1"/>
    <col min="5634" max="5634" width="5.7265625" style="3" customWidth="1"/>
    <col min="5635" max="5635" width="7.54296875" style="3" customWidth="1"/>
    <col min="5636" max="5636" width="8.81640625" style="3" customWidth="1"/>
    <col min="5637" max="5637" width="9.08984375" style="3"/>
    <col min="5638" max="5638" width="8.54296875" style="3" customWidth="1"/>
    <col min="5639" max="5639" width="12.54296875" style="3" customWidth="1"/>
    <col min="5640" max="5640" width="11.54296875" style="3" customWidth="1"/>
    <col min="5641" max="5644" width="0" style="3" hidden="1" customWidth="1"/>
    <col min="5645" max="5888" width="9.08984375" style="3"/>
    <col min="5889" max="5889" width="66.26953125" style="3" customWidth="1"/>
    <col min="5890" max="5890" width="5.7265625" style="3" customWidth="1"/>
    <col min="5891" max="5891" width="7.54296875" style="3" customWidth="1"/>
    <col min="5892" max="5892" width="8.81640625" style="3" customWidth="1"/>
    <col min="5893" max="5893" width="9.08984375" style="3"/>
    <col min="5894" max="5894" width="8.54296875" style="3" customWidth="1"/>
    <col min="5895" max="5895" width="12.54296875" style="3" customWidth="1"/>
    <col min="5896" max="5896" width="11.54296875" style="3" customWidth="1"/>
    <col min="5897" max="5900" width="0" style="3" hidden="1" customWidth="1"/>
    <col min="5901" max="6144" width="9.08984375" style="3"/>
    <col min="6145" max="6145" width="66.26953125" style="3" customWidth="1"/>
    <col min="6146" max="6146" width="5.7265625" style="3" customWidth="1"/>
    <col min="6147" max="6147" width="7.54296875" style="3" customWidth="1"/>
    <col min="6148" max="6148" width="8.81640625" style="3" customWidth="1"/>
    <col min="6149" max="6149" width="9.08984375" style="3"/>
    <col min="6150" max="6150" width="8.54296875" style="3" customWidth="1"/>
    <col min="6151" max="6151" width="12.54296875" style="3" customWidth="1"/>
    <col min="6152" max="6152" width="11.54296875" style="3" customWidth="1"/>
    <col min="6153" max="6156" width="0" style="3" hidden="1" customWidth="1"/>
    <col min="6157" max="6400" width="9.08984375" style="3"/>
    <col min="6401" max="6401" width="66.26953125" style="3" customWidth="1"/>
    <col min="6402" max="6402" width="5.7265625" style="3" customWidth="1"/>
    <col min="6403" max="6403" width="7.54296875" style="3" customWidth="1"/>
    <col min="6404" max="6404" width="8.81640625" style="3" customWidth="1"/>
    <col min="6405" max="6405" width="9.08984375" style="3"/>
    <col min="6406" max="6406" width="8.54296875" style="3" customWidth="1"/>
    <col min="6407" max="6407" width="12.54296875" style="3" customWidth="1"/>
    <col min="6408" max="6408" width="11.54296875" style="3" customWidth="1"/>
    <col min="6409" max="6412" width="0" style="3" hidden="1" customWidth="1"/>
    <col min="6413" max="6656" width="9.08984375" style="3"/>
    <col min="6657" max="6657" width="66.26953125" style="3" customWidth="1"/>
    <col min="6658" max="6658" width="5.7265625" style="3" customWidth="1"/>
    <col min="6659" max="6659" width="7.54296875" style="3" customWidth="1"/>
    <col min="6660" max="6660" width="8.81640625" style="3" customWidth="1"/>
    <col min="6661" max="6661" width="9.08984375" style="3"/>
    <col min="6662" max="6662" width="8.54296875" style="3" customWidth="1"/>
    <col min="6663" max="6663" width="12.54296875" style="3" customWidth="1"/>
    <col min="6664" max="6664" width="11.54296875" style="3" customWidth="1"/>
    <col min="6665" max="6668" width="0" style="3" hidden="1" customWidth="1"/>
    <col min="6669" max="6912" width="9.08984375" style="3"/>
    <col min="6913" max="6913" width="66.26953125" style="3" customWidth="1"/>
    <col min="6914" max="6914" width="5.7265625" style="3" customWidth="1"/>
    <col min="6915" max="6915" width="7.54296875" style="3" customWidth="1"/>
    <col min="6916" max="6916" width="8.81640625" style="3" customWidth="1"/>
    <col min="6917" max="6917" width="9.08984375" style="3"/>
    <col min="6918" max="6918" width="8.54296875" style="3" customWidth="1"/>
    <col min="6919" max="6919" width="12.54296875" style="3" customWidth="1"/>
    <col min="6920" max="6920" width="11.54296875" style="3" customWidth="1"/>
    <col min="6921" max="6924" width="0" style="3" hidden="1" customWidth="1"/>
    <col min="6925" max="7168" width="9.08984375" style="3"/>
    <col min="7169" max="7169" width="66.26953125" style="3" customWidth="1"/>
    <col min="7170" max="7170" width="5.7265625" style="3" customWidth="1"/>
    <col min="7171" max="7171" width="7.54296875" style="3" customWidth="1"/>
    <col min="7172" max="7172" width="8.81640625" style="3" customWidth="1"/>
    <col min="7173" max="7173" width="9.08984375" style="3"/>
    <col min="7174" max="7174" width="8.54296875" style="3" customWidth="1"/>
    <col min="7175" max="7175" width="12.54296875" style="3" customWidth="1"/>
    <col min="7176" max="7176" width="11.54296875" style="3" customWidth="1"/>
    <col min="7177" max="7180" width="0" style="3" hidden="1" customWidth="1"/>
    <col min="7181" max="7424" width="9.08984375" style="3"/>
    <col min="7425" max="7425" width="66.26953125" style="3" customWidth="1"/>
    <col min="7426" max="7426" width="5.7265625" style="3" customWidth="1"/>
    <col min="7427" max="7427" width="7.54296875" style="3" customWidth="1"/>
    <col min="7428" max="7428" width="8.81640625" style="3" customWidth="1"/>
    <col min="7429" max="7429" width="9.08984375" style="3"/>
    <col min="7430" max="7430" width="8.54296875" style="3" customWidth="1"/>
    <col min="7431" max="7431" width="12.54296875" style="3" customWidth="1"/>
    <col min="7432" max="7432" width="11.54296875" style="3" customWidth="1"/>
    <col min="7433" max="7436" width="0" style="3" hidden="1" customWidth="1"/>
    <col min="7437" max="7680" width="9.08984375" style="3"/>
    <col min="7681" max="7681" width="66.26953125" style="3" customWidth="1"/>
    <col min="7682" max="7682" width="5.7265625" style="3" customWidth="1"/>
    <col min="7683" max="7683" width="7.54296875" style="3" customWidth="1"/>
    <col min="7684" max="7684" width="8.81640625" style="3" customWidth="1"/>
    <col min="7685" max="7685" width="9.08984375" style="3"/>
    <col min="7686" max="7686" width="8.54296875" style="3" customWidth="1"/>
    <col min="7687" max="7687" width="12.54296875" style="3" customWidth="1"/>
    <col min="7688" max="7688" width="11.54296875" style="3" customWidth="1"/>
    <col min="7689" max="7692" width="0" style="3" hidden="1" customWidth="1"/>
    <col min="7693" max="7936" width="9.08984375" style="3"/>
    <col min="7937" max="7937" width="66.26953125" style="3" customWidth="1"/>
    <col min="7938" max="7938" width="5.7265625" style="3" customWidth="1"/>
    <col min="7939" max="7939" width="7.54296875" style="3" customWidth="1"/>
    <col min="7940" max="7940" width="8.81640625" style="3" customWidth="1"/>
    <col min="7941" max="7941" width="9.08984375" style="3"/>
    <col min="7942" max="7942" width="8.54296875" style="3" customWidth="1"/>
    <col min="7943" max="7943" width="12.54296875" style="3" customWidth="1"/>
    <col min="7944" max="7944" width="11.54296875" style="3" customWidth="1"/>
    <col min="7945" max="7948" width="0" style="3" hidden="1" customWidth="1"/>
    <col min="7949" max="8192" width="9.08984375" style="3"/>
    <col min="8193" max="8193" width="66.26953125" style="3" customWidth="1"/>
    <col min="8194" max="8194" width="5.7265625" style="3" customWidth="1"/>
    <col min="8195" max="8195" width="7.54296875" style="3" customWidth="1"/>
    <col min="8196" max="8196" width="8.81640625" style="3" customWidth="1"/>
    <col min="8197" max="8197" width="9.08984375" style="3"/>
    <col min="8198" max="8198" width="8.54296875" style="3" customWidth="1"/>
    <col min="8199" max="8199" width="12.54296875" style="3" customWidth="1"/>
    <col min="8200" max="8200" width="11.54296875" style="3" customWidth="1"/>
    <col min="8201" max="8204" width="0" style="3" hidden="1" customWidth="1"/>
    <col min="8205" max="8448" width="9.08984375" style="3"/>
    <col min="8449" max="8449" width="66.26953125" style="3" customWidth="1"/>
    <col min="8450" max="8450" width="5.7265625" style="3" customWidth="1"/>
    <col min="8451" max="8451" width="7.54296875" style="3" customWidth="1"/>
    <col min="8452" max="8452" width="8.81640625" style="3" customWidth="1"/>
    <col min="8453" max="8453" width="9.08984375" style="3"/>
    <col min="8454" max="8454" width="8.54296875" style="3" customWidth="1"/>
    <col min="8455" max="8455" width="12.54296875" style="3" customWidth="1"/>
    <col min="8456" max="8456" width="11.54296875" style="3" customWidth="1"/>
    <col min="8457" max="8460" width="0" style="3" hidden="1" customWidth="1"/>
    <col min="8461" max="8704" width="9.08984375" style="3"/>
    <col min="8705" max="8705" width="66.26953125" style="3" customWidth="1"/>
    <col min="8706" max="8706" width="5.7265625" style="3" customWidth="1"/>
    <col min="8707" max="8707" width="7.54296875" style="3" customWidth="1"/>
    <col min="8708" max="8708" width="8.81640625" style="3" customWidth="1"/>
    <col min="8709" max="8709" width="9.08984375" style="3"/>
    <col min="8710" max="8710" width="8.54296875" style="3" customWidth="1"/>
    <col min="8711" max="8711" width="12.54296875" style="3" customWidth="1"/>
    <col min="8712" max="8712" width="11.54296875" style="3" customWidth="1"/>
    <col min="8713" max="8716" width="0" style="3" hidden="1" customWidth="1"/>
    <col min="8717" max="8960" width="9.08984375" style="3"/>
    <col min="8961" max="8961" width="66.26953125" style="3" customWidth="1"/>
    <col min="8962" max="8962" width="5.7265625" style="3" customWidth="1"/>
    <col min="8963" max="8963" width="7.54296875" style="3" customWidth="1"/>
    <col min="8964" max="8964" width="8.81640625" style="3" customWidth="1"/>
    <col min="8965" max="8965" width="9.08984375" style="3"/>
    <col min="8966" max="8966" width="8.54296875" style="3" customWidth="1"/>
    <col min="8967" max="8967" width="12.54296875" style="3" customWidth="1"/>
    <col min="8968" max="8968" width="11.54296875" style="3" customWidth="1"/>
    <col min="8969" max="8972" width="0" style="3" hidden="1" customWidth="1"/>
    <col min="8973" max="9216" width="9.08984375" style="3"/>
    <col min="9217" max="9217" width="66.26953125" style="3" customWidth="1"/>
    <col min="9218" max="9218" width="5.7265625" style="3" customWidth="1"/>
    <col min="9219" max="9219" width="7.54296875" style="3" customWidth="1"/>
    <col min="9220" max="9220" width="8.81640625" style="3" customWidth="1"/>
    <col min="9221" max="9221" width="9.08984375" style="3"/>
    <col min="9222" max="9222" width="8.54296875" style="3" customWidth="1"/>
    <col min="9223" max="9223" width="12.54296875" style="3" customWidth="1"/>
    <col min="9224" max="9224" width="11.54296875" style="3" customWidth="1"/>
    <col min="9225" max="9228" width="0" style="3" hidden="1" customWidth="1"/>
    <col min="9229" max="9472" width="9.08984375" style="3"/>
    <col min="9473" max="9473" width="66.26953125" style="3" customWidth="1"/>
    <col min="9474" max="9474" width="5.7265625" style="3" customWidth="1"/>
    <col min="9475" max="9475" width="7.54296875" style="3" customWidth="1"/>
    <col min="9476" max="9476" width="8.81640625" style="3" customWidth="1"/>
    <col min="9477" max="9477" width="9.08984375" style="3"/>
    <col min="9478" max="9478" width="8.54296875" style="3" customWidth="1"/>
    <col min="9479" max="9479" width="12.54296875" style="3" customWidth="1"/>
    <col min="9480" max="9480" width="11.54296875" style="3" customWidth="1"/>
    <col min="9481" max="9484" width="0" style="3" hidden="1" customWidth="1"/>
    <col min="9485" max="9728" width="9.08984375" style="3"/>
    <col min="9729" max="9729" width="66.26953125" style="3" customWidth="1"/>
    <col min="9730" max="9730" width="5.7265625" style="3" customWidth="1"/>
    <col min="9731" max="9731" width="7.54296875" style="3" customWidth="1"/>
    <col min="9732" max="9732" width="8.81640625" style="3" customWidth="1"/>
    <col min="9733" max="9733" width="9.08984375" style="3"/>
    <col min="9734" max="9734" width="8.54296875" style="3" customWidth="1"/>
    <col min="9735" max="9735" width="12.54296875" style="3" customWidth="1"/>
    <col min="9736" max="9736" width="11.54296875" style="3" customWidth="1"/>
    <col min="9737" max="9740" width="0" style="3" hidden="1" customWidth="1"/>
    <col min="9741" max="9984" width="9.08984375" style="3"/>
    <col min="9985" max="9985" width="66.26953125" style="3" customWidth="1"/>
    <col min="9986" max="9986" width="5.7265625" style="3" customWidth="1"/>
    <col min="9987" max="9987" width="7.54296875" style="3" customWidth="1"/>
    <col min="9988" max="9988" width="8.81640625" style="3" customWidth="1"/>
    <col min="9989" max="9989" width="9.08984375" style="3"/>
    <col min="9990" max="9990" width="8.54296875" style="3" customWidth="1"/>
    <col min="9991" max="9991" width="12.54296875" style="3" customWidth="1"/>
    <col min="9992" max="9992" width="11.54296875" style="3" customWidth="1"/>
    <col min="9993" max="9996" width="0" style="3" hidden="1" customWidth="1"/>
    <col min="9997" max="10240" width="9.08984375" style="3"/>
    <col min="10241" max="10241" width="66.26953125" style="3" customWidth="1"/>
    <col min="10242" max="10242" width="5.7265625" style="3" customWidth="1"/>
    <col min="10243" max="10243" width="7.54296875" style="3" customWidth="1"/>
    <col min="10244" max="10244" width="8.81640625" style="3" customWidth="1"/>
    <col min="10245" max="10245" width="9.08984375" style="3"/>
    <col min="10246" max="10246" width="8.54296875" style="3" customWidth="1"/>
    <col min="10247" max="10247" width="12.54296875" style="3" customWidth="1"/>
    <col min="10248" max="10248" width="11.54296875" style="3" customWidth="1"/>
    <col min="10249" max="10252" width="0" style="3" hidden="1" customWidth="1"/>
    <col min="10253" max="10496" width="9.08984375" style="3"/>
    <col min="10497" max="10497" width="66.26953125" style="3" customWidth="1"/>
    <col min="10498" max="10498" width="5.7265625" style="3" customWidth="1"/>
    <col min="10499" max="10499" width="7.54296875" style="3" customWidth="1"/>
    <col min="10500" max="10500" width="8.81640625" style="3" customWidth="1"/>
    <col min="10501" max="10501" width="9.08984375" style="3"/>
    <col min="10502" max="10502" width="8.54296875" style="3" customWidth="1"/>
    <col min="10503" max="10503" width="12.54296875" style="3" customWidth="1"/>
    <col min="10504" max="10504" width="11.54296875" style="3" customWidth="1"/>
    <col min="10505" max="10508" width="0" style="3" hidden="1" customWidth="1"/>
    <col min="10509" max="10752" width="9.08984375" style="3"/>
    <col min="10753" max="10753" width="66.26953125" style="3" customWidth="1"/>
    <col min="10754" max="10754" width="5.7265625" style="3" customWidth="1"/>
    <col min="10755" max="10755" width="7.54296875" style="3" customWidth="1"/>
    <col min="10756" max="10756" width="8.81640625" style="3" customWidth="1"/>
    <col min="10757" max="10757" width="9.08984375" style="3"/>
    <col min="10758" max="10758" width="8.54296875" style="3" customWidth="1"/>
    <col min="10759" max="10759" width="12.54296875" style="3" customWidth="1"/>
    <col min="10760" max="10760" width="11.54296875" style="3" customWidth="1"/>
    <col min="10761" max="10764" width="0" style="3" hidden="1" customWidth="1"/>
    <col min="10765" max="11008" width="9.08984375" style="3"/>
    <col min="11009" max="11009" width="66.26953125" style="3" customWidth="1"/>
    <col min="11010" max="11010" width="5.7265625" style="3" customWidth="1"/>
    <col min="11011" max="11011" width="7.54296875" style="3" customWidth="1"/>
    <col min="11012" max="11012" width="8.81640625" style="3" customWidth="1"/>
    <col min="11013" max="11013" width="9.08984375" style="3"/>
    <col min="11014" max="11014" width="8.54296875" style="3" customWidth="1"/>
    <col min="11015" max="11015" width="12.54296875" style="3" customWidth="1"/>
    <col min="11016" max="11016" width="11.54296875" style="3" customWidth="1"/>
    <col min="11017" max="11020" width="0" style="3" hidden="1" customWidth="1"/>
    <col min="11021" max="11264" width="9.08984375" style="3"/>
    <col min="11265" max="11265" width="66.26953125" style="3" customWidth="1"/>
    <col min="11266" max="11266" width="5.7265625" style="3" customWidth="1"/>
    <col min="11267" max="11267" width="7.54296875" style="3" customWidth="1"/>
    <col min="11268" max="11268" width="8.81640625" style="3" customWidth="1"/>
    <col min="11269" max="11269" width="9.08984375" style="3"/>
    <col min="11270" max="11270" width="8.54296875" style="3" customWidth="1"/>
    <col min="11271" max="11271" width="12.54296875" style="3" customWidth="1"/>
    <col min="11272" max="11272" width="11.54296875" style="3" customWidth="1"/>
    <col min="11273" max="11276" width="0" style="3" hidden="1" customWidth="1"/>
    <col min="11277" max="11520" width="9.08984375" style="3"/>
    <col min="11521" max="11521" width="66.26953125" style="3" customWidth="1"/>
    <col min="11522" max="11522" width="5.7265625" style="3" customWidth="1"/>
    <col min="11523" max="11523" width="7.54296875" style="3" customWidth="1"/>
    <col min="11524" max="11524" width="8.81640625" style="3" customWidth="1"/>
    <col min="11525" max="11525" width="9.08984375" style="3"/>
    <col min="11526" max="11526" width="8.54296875" style="3" customWidth="1"/>
    <col min="11527" max="11527" width="12.54296875" style="3" customWidth="1"/>
    <col min="11528" max="11528" width="11.54296875" style="3" customWidth="1"/>
    <col min="11529" max="11532" width="0" style="3" hidden="1" customWidth="1"/>
    <col min="11533" max="11776" width="9.08984375" style="3"/>
    <col min="11777" max="11777" width="66.26953125" style="3" customWidth="1"/>
    <col min="11778" max="11778" width="5.7265625" style="3" customWidth="1"/>
    <col min="11779" max="11779" width="7.54296875" style="3" customWidth="1"/>
    <col min="11780" max="11780" width="8.81640625" style="3" customWidth="1"/>
    <col min="11781" max="11781" width="9.08984375" style="3"/>
    <col min="11782" max="11782" width="8.54296875" style="3" customWidth="1"/>
    <col min="11783" max="11783" width="12.54296875" style="3" customWidth="1"/>
    <col min="11784" max="11784" width="11.54296875" style="3" customWidth="1"/>
    <col min="11785" max="11788" width="0" style="3" hidden="1" customWidth="1"/>
    <col min="11789" max="12032" width="9.08984375" style="3"/>
    <col min="12033" max="12033" width="66.26953125" style="3" customWidth="1"/>
    <col min="12034" max="12034" width="5.7265625" style="3" customWidth="1"/>
    <col min="12035" max="12035" width="7.54296875" style="3" customWidth="1"/>
    <col min="12036" max="12036" width="8.81640625" style="3" customWidth="1"/>
    <col min="12037" max="12037" width="9.08984375" style="3"/>
    <col min="12038" max="12038" width="8.54296875" style="3" customWidth="1"/>
    <col min="12039" max="12039" width="12.54296875" style="3" customWidth="1"/>
    <col min="12040" max="12040" width="11.54296875" style="3" customWidth="1"/>
    <col min="12041" max="12044" width="0" style="3" hidden="1" customWidth="1"/>
    <col min="12045" max="12288" width="9.08984375" style="3"/>
    <col min="12289" max="12289" width="66.26953125" style="3" customWidth="1"/>
    <col min="12290" max="12290" width="5.7265625" style="3" customWidth="1"/>
    <col min="12291" max="12291" width="7.54296875" style="3" customWidth="1"/>
    <col min="12292" max="12292" width="8.81640625" style="3" customWidth="1"/>
    <col min="12293" max="12293" width="9.08984375" style="3"/>
    <col min="12294" max="12294" width="8.54296875" style="3" customWidth="1"/>
    <col min="12295" max="12295" width="12.54296875" style="3" customWidth="1"/>
    <col min="12296" max="12296" width="11.54296875" style="3" customWidth="1"/>
    <col min="12297" max="12300" width="0" style="3" hidden="1" customWidth="1"/>
    <col min="12301" max="12544" width="9.08984375" style="3"/>
    <col min="12545" max="12545" width="66.26953125" style="3" customWidth="1"/>
    <col min="12546" max="12546" width="5.7265625" style="3" customWidth="1"/>
    <col min="12547" max="12547" width="7.54296875" style="3" customWidth="1"/>
    <col min="12548" max="12548" width="8.81640625" style="3" customWidth="1"/>
    <col min="12549" max="12549" width="9.08984375" style="3"/>
    <col min="12550" max="12550" width="8.54296875" style="3" customWidth="1"/>
    <col min="12551" max="12551" width="12.54296875" style="3" customWidth="1"/>
    <col min="12552" max="12552" width="11.54296875" style="3" customWidth="1"/>
    <col min="12553" max="12556" width="0" style="3" hidden="1" customWidth="1"/>
    <col min="12557" max="12800" width="9.08984375" style="3"/>
    <col min="12801" max="12801" width="66.26953125" style="3" customWidth="1"/>
    <col min="12802" max="12802" width="5.7265625" style="3" customWidth="1"/>
    <col min="12803" max="12803" width="7.54296875" style="3" customWidth="1"/>
    <col min="12804" max="12804" width="8.81640625" style="3" customWidth="1"/>
    <col min="12805" max="12805" width="9.08984375" style="3"/>
    <col min="12806" max="12806" width="8.54296875" style="3" customWidth="1"/>
    <col min="12807" max="12807" width="12.54296875" style="3" customWidth="1"/>
    <col min="12808" max="12808" width="11.54296875" style="3" customWidth="1"/>
    <col min="12809" max="12812" width="0" style="3" hidden="1" customWidth="1"/>
    <col min="12813" max="13056" width="9.08984375" style="3"/>
    <col min="13057" max="13057" width="66.26953125" style="3" customWidth="1"/>
    <col min="13058" max="13058" width="5.7265625" style="3" customWidth="1"/>
    <col min="13059" max="13059" width="7.54296875" style="3" customWidth="1"/>
    <col min="13060" max="13060" width="8.81640625" style="3" customWidth="1"/>
    <col min="13061" max="13061" width="9.08984375" style="3"/>
    <col min="13062" max="13062" width="8.54296875" style="3" customWidth="1"/>
    <col min="13063" max="13063" width="12.54296875" style="3" customWidth="1"/>
    <col min="13064" max="13064" width="11.54296875" style="3" customWidth="1"/>
    <col min="13065" max="13068" width="0" style="3" hidden="1" customWidth="1"/>
    <col min="13069" max="13312" width="9.08984375" style="3"/>
    <col min="13313" max="13313" width="66.26953125" style="3" customWidth="1"/>
    <col min="13314" max="13314" width="5.7265625" style="3" customWidth="1"/>
    <col min="13315" max="13315" width="7.54296875" style="3" customWidth="1"/>
    <col min="13316" max="13316" width="8.81640625" style="3" customWidth="1"/>
    <col min="13317" max="13317" width="9.08984375" style="3"/>
    <col min="13318" max="13318" width="8.54296875" style="3" customWidth="1"/>
    <col min="13319" max="13319" width="12.54296875" style="3" customWidth="1"/>
    <col min="13320" max="13320" width="11.54296875" style="3" customWidth="1"/>
    <col min="13321" max="13324" width="0" style="3" hidden="1" customWidth="1"/>
    <col min="13325" max="13568" width="9.08984375" style="3"/>
    <col min="13569" max="13569" width="66.26953125" style="3" customWidth="1"/>
    <col min="13570" max="13570" width="5.7265625" style="3" customWidth="1"/>
    <col min="13571" max="13571" width="7.54296875" style="3" customWidth="1"/>
    <col min="13572" max="13572" width="8.81640625" style="3" customWidth="1"/>
    <col min="13573" max="13573" width="9.08984375" style="3"/>
    <col min="13574" max="13574" width="8.54296875" style="3" customWidth="1"/>
    <col min="13575" max="13575" width="12.54296875" style="3" customWidth="1"/>
    <col min="13576" max="13576" width="11.54296875" style="3" customWidth="1"/>
    <col min="13577" max="13580" width="0" style="3" hidden="1" customWidth="1"/>
    <col min="13581" max="13824" width="9.08984375" style="3"/>
    <col min="13825" max="13825" width="66.26953125" style="3" customWidth="1"/>
    <col min="13826" max="13826" width="5.7265625" style="3" customWidth="1"/>
    <col min="13827" max="13827" width="7.54296875" style="3" customWidth="1"/>
    <col min="13828" max="13828" width="8.81640625" style="3" customWidth="1"/>
    <col min="13829" max="13829" width="9.08984375" style="3"/>
    <col min="13830" max="13830" width="8.54296875" style="3" customWidth="1"/>
    <col min="13831" max="13831" width="12.54296875" style="3" customWidth="1"/>
    <col min="13832" max="13832" width="11.54296875" style="3" customWidth="1"/>
    <col min="13833" max="13836" width="0" style="3" hidden="1" customWidth="1"/>
    <col min="13837" max="14080" width="9.08984375" style="3"/>
    <col min="14081" max="14081" width="66.26953125" style="3" customWidth="1"/>
    <col min="14082" max="14082" width="5.7265625" style="3" customWidth="1"/>
    <col min="14083" max="14083" width="7.54296875" style="3" customWidth="1"/>
    <col min="14084" max="14084" width="8.81640625" style="3" customWidth="1"/>
    <col min="14085" max="14085" width="9.08984375" style="3"/>
    <col min="14086" max="14086" width="8.54296875" style="3" customWidth="1"/>
    <col min="14087" max="14087" width="12.54296875" style="3" customWidth="1"/>
    <col min="14088" max="14088" width="11.54296875" style="3" customWidth="1"/>
    <col min="14089" max="14092" width="0" style="3" hidden="1" customWidth="1"/>
    <col min="14093" max="14336" width="9.08984375" style="3"/>
    <col min="14337" max="14337" width="66.26953125" style="3" customWidth="1"/>
    <col min="14338" max="14338" width="5.7265625" style="3" customWidth="1"/>
    <col min="14339" max="14339" width="7.54296875" style="3" customWidth="1"/>
    <col min="14340" max="14340" width="8.81640625" style="3" customWidth="1"/>
    <col min="14341" max="14341" width="9.08984375" style="3"/>
    <col min="14342" max="14342" width="8.54296875" style="3" customWidth="1"/>
    <col min="14343" max="14343" width="12.54296875" style="3" customWidth="1"/>
    <col min="14344" max="14344" width="11.54296875" style="3" customWidth="1"/>
    <col min="14345" max="14348" width="0" style="3" hidden="1" customWidth="1"/>
    <col min="14349" max="14592" width="9.08984375" style="3"/>
    <col min="14593" max="14593" width="66.26953125" style="3" customWidth="1"/>
    <col min="14594" max="14594" width="5.7265625" style="3" customWidth="1"/>
    <col min="14595" max="14595" width="7.54296875" style="3" customWidth="1"/>
    <col min="14596" max="14596" width="8.81640625" style="3" customWidth="1"/>
    <col min="14597" max="14597" width="9.08984375" style="3"/>
    <col min="14598" max="14598" width="8.54296875" style="3" customWidth="1"/>
    <col min="14599" max="14599" width="12.54296875" style="3" customWidth="1"/>
    <col min="14600" max="14600" width="11.54296875" style="3" customWidth="1"/>
    <col min="14601" max="14604" width="0" style="3" hidden="1" customWidth="1"/>
    <col min="14605" max="14848" width="9.08984375" style="3"/>
    <col min="14849" max="14849" width="66.26953125" style="3" customWidth="1"/>
    <col min="14850" max="14850" width="5.7265625" style="3" customWidth="1"/>
    <col min="14851" max="14851" width="7.54296875" style="3" customWidth="1"/>
    <col min="14852" max="14852" width="8.81640625" style="3" customWidth="1"/>
    <col min="14853" max="14853" width="9.08984375" style="3"/>
    <col min="14854" max="14854" width="8.54296875" style="3" customWidth="1"/>
    <col min="14855" max="14855" width="12.54296875" style="3" customWidth="1"/>
    <col min="14856" max="14856" width="11.54296875" style="3" customWidth="1"/>
    <col min="14857" max="14860" width="0" style="3" hidden="1" customWidth="1"/>
    <col min="14861" max="15104" width="9.08984375" style="3"/>
    <col min="15105" max="15105" width="66.26953125" style="3" customWidth="1"/>
    <col min="15106" max="15106" width="5.7265625" style="3" customWidth="1"/>
    <col min="15107" max="15107" width="7.54296875" style="3" customWidth="1"/>
    <col min="15108" max="15108" width="8.81640625" style="3" customWidth="1"/>
    <col min="15109" max="15109" width="9.08984375" style="3"/>
    <col min="15110" max="15110" width="8.54296875" style="3" customWidth="1"/>
    <col min="15111" max="15111" width="12.54296875" style="3" customWidth="1"/>
    <col min="15112" max="15112" width="11.54296875" style="3" customWidth="1"/>
    <col min="15113" max="15116" width="0" style="3" hidden="1" customWidth="1"/>
    <col min="15117" max="15360" width="9.08984375" style="3"/>
    <col min="15361" max="15361" width="66.26953125" style="3" customWidth="1"/>
    <col min="15362" max="15362" width="5.7265625" style="3" customWidth="1"/>
    <col min="15363" max="15363" width="7.54296875" style="3" customWidth="1"/>
    <col min="15364" max="15364" width="8.81640625" style="3" customWidth="1"/>
    <col min="15365" max="15365" width="9.08984375" style="3"/>
    <col min="15366" max="15366" width="8.54296875" style="3" customWidth="1"/>
    <col min="15367" max="15367" width="12.54296875" style="3" customWidth="1"/>
    <col min="15368" max="15368" width="11.54296875" style="3" customWidth="1"/>
    <col min="15369" max="15372" width="0" style="3" hidden="1" customWidth="1"/>
    <col min="15373" max="15616" width="9.08984375" style="3"/>
    <col min="15617" max="15617" width="66.26953125" style="3" customWidth="1"/>
    <col min="15618" max="15618" width="5.7265625" style="3" customWidth="1"/>
    <col min="15619" max="15619" width="7.54296875" style="3" customWidth="1"/>
    <col min="15620" max="15620" width="8.81640625" style="3" customWidth="1"/>
    <col min="15621" max="15621" width="9.08984375" style="3"/>
    <col min="15622" max="15622" width="8.54296875" style="3" customWidth="1"/>
    <col min="15623" max="15623" width="12.54296875" style="3" customWidth="1"/>
    <col min="15624" max="15624" width="11.54296875" style="3" customWidth="1"/>
    <col min="15625" max="15628" width="0" style="3" hidden="1" customWidth="1"/>
    <col min="15629" max="15872" width="9.08984375" style="3"/>
    <col min="15873" max="15873" width="66.26953125" style="3" customWidth="1"/>
    <col min="15874" max="15874" width="5.7265625" style="3" customWidth="1"/>
    <col min="15875" max="15875" width="7.54296875" style="3" customWidth="1"/>
    <col min="15876" max="15876" width="8.81640625" style="3" customWidth="1"/>
    <col min="15877" max="15877" width="9.08984375" style="3"/>
    <col min="15878" max="15878" width="8.54296875" style="3" customWidth="1"/>
    <col min="15879" max="15879" width="12.54296875" style="3" customWidth="1"/>
    <col min="15880" max="15880" width="11.54296875" style="3" customWidth="1"/>
    <col min="15881" max="15884" width="0" style="3" hidden="1" customWidth="1"/>
    <col min="15885" max="16128" width="9.08984375" style="3"/>
    <col min="16129" max="16129" width="66.26953125" style="3" customWidth="1"/>
    <col min="16130" max="16130" width="5.7265625" style="3" customWidth="1"/>
    <col min="16131" max="16131" width="7.54296875" style="3" customWidth="1"/>
    <col min="16132" max="16132" width="8.81640625" style="3" customWidth="1"/>
    <col min="16133" max="16133" width="9.08984375" style="3"/>
    <col min="16134" max="16134" width="8.54296875" style="3" customWidth="1"/>
    <col min="16135" max="16135" width="12.54296875" style="3" customWidth="1"/>
    <col min="16136" max="16136" width="11.54296875" style="3" customWidth="1"/>
    <col min="16137" max="16140" width="0" style="3" hidden="1" customWidth="1"/>
    <col min="16141" max="16384" width="9.08984375" style="3"/>
  </cols>
  <sheetData>
    <row r="1" spans="1:19" ht="12" customHeight="1" x14ac:dyDescent="0.35">
      <c r="A1" s="37" t="s">
        <v>91</v>
      </c>
    </row>
    <row r="2" spans="1:19" ht="14.25" customHeight="1" x14ac:dyDescent="0.35">
      <c r="A2" s="37" t="s">
        <v>38</v>
      </c>
    </row>
    <row r="3" spans="1:19" x14ac:dyDescent="0.35">
      <c r="A3" s="19"/>
      <c r="B3" s="20"/>
      <c r="C3" s="19"/>
      <c r="D3" s="19"/>
      <c r="E3" s="21"/>
      <c r="F3" s="21"/>
      <c r="G3" s="21"/>
      <c r="H3" s="22"/>
      <c r="I3" s="152"/>
      <c r="J3" s="152"/>
      <c r="K3" s="152"/>
      <c r="L3" s="152"/>
      <c r="M3" s="23"/>
      <c r="N3" s="24"/>
      <c r="O3" s="24"/>
    </row>
    <row r="4" spans="1:19" ht="15" customHeight="1" x14ac:dyDescent="0.35">
      <c r="A4" s="151" t="s">
        <v>128</v>
      </c>
      <c r="B4" s="151"/>
      <c r="C4" s="151"/>
      <c r="D4" s="151"/>
      <c r="E4" s="151"/>
      <c r="F4" s="151"/>
      <c r="G4" s="151"/>
      <c r="H4" s="151"/>
      <c r="I4" s="141" t="s">
        <v>7</v>
      </c>
      <c r="J4" s="142"/>
      <c r="K4" s="143"/>
      <c r="L4" s="135" t="s">
        <v>8</v>
      </c>
      <c r="M4" s="25"/>
    </row>
    <row r="5" spans="1:19" ht="30" customHeight="1" x14ac:dyDescent="0.35">
      <c r="A5" s="135" t="s">
        <v>3</v>
      </c>
      <c r="B5" s="144" t="s">
        <v>4</v>
      </c>
      <c r="C5" s="135" t="s">
        <v>5</v>
      </c>
      <c r="D5" s="146" t="s">
        <v>6</v>
      </c>
      <c r="E5" s="132" t="s">
        <v>7</v>
      </c>
      <c r="F5" s="133"/>
      <c r="G5" s="134"/>
      <c r="H5" s="135" t="s">
        <v>8</v>
      </c>
      <c r="I5" s="4" t="s">
        <v>10</v>
      </c>
      <c r="J5" s="4" t="s">
        <v>11</v>
      </c>
      <c r="K5" s="4" t="s">
        <v>13</v>
      </c>
      <c r="L5" s="136"/>
      <c r="M5" s="137" t="s">
        <v>9</v>
      </c>
      <c r="S5" s="37"/>
    </row>
    <row r="6" spans="1:19" ht="29" x14ac:dyDescent="0.35">
      <c r="A6" s="136"/>
      <c r="B6" s="145"/>
      <c r="C6" s="136"/>
      <c r="D6" s="147"/>
      <c r="E6" s="4" t="s">
        <v>10</v>
      </c>
      <c r="F6" s="4" t="s">
        <v>11</v>
      </c>
      <c r="G6" s="4" t="s">
        <v>12</v>
      </c>
      <c r="H6" s="136"/>
      <c r="I6" s="26">
        <v>3.484</v>
      </c>
      <c r="J6" s="26">
        <v>4.9749999999999996</v>
      </c>
      <c r="K6" s="26">
        <v>11.519</v>
      </c>
      <c r="L6" s="11">
        <f>(I6*4)+(J6*9)+(K6*4)</f>
        <v>104.78700000000001</v>
      </c>
      <c r="M6" s="137"/>
      <c r="S6" s="37"/>
    </row>
    <row r="7" spans="1:19" x14ac:dyDescent="0.35">
      <c r="A7" s="27" t="str">
        <f>IF(B7&gt;0,VLOOKUP(B7,[1]TK_Suvestine!A:B,2,FALSE),"")</f>
        <v>Špinatų sriuba su kiaušiniais (tausojantis)</v>
      </c>
      <c r="B7" s="38" t="s">
        <v>103</v>
      </c>
      <c r="C7" s="28">
        <f t="shared" ref="C7:C15" si="0">IF(D7&gt;0,D7,"")</f>
        <v>150</v>
      </c>
      <c r="D7" s="29">
        <v>150</v>
      </c>
      <c r="E7" s="30">
        <f>IF(B7&gt;0,VLOOKUP(B7,[1]TK_Suvestine!A:F,3,FALSE)/1000*D7,"")</f>
        <v>5.4082499999999998</v>
      </c>
      <c r="F7" s="30">
        <f>IF(B7&gt;0,VLOOKUP(B7,[1]TK_Suvestine!A:F,4,FALSE)/1000*D7,"")</f>
        <v>3.8734499999999996</v>
      </c>
      <c r="G7" s="30">
        <f>IF(B7&gt;0,VLOOKUP(B7,[1]TK_Suvestine!A:F,5,FALSE)/1000*D7,"")</f>
        <v>8.3038499999999988</v>
      </c>
      <c r="H7" s="30">
        <f>IF(B7&gt;0,VLOOKUP(B7,[1]TK_Suvestine!A:F,6,FALSE)/1000*D7,"")</f>
        <v>87.244500000000002</v>
      </c>
      <c r="I7" s="26">
        <v>2.6</v>
      </c>
      <c r="J7" s="26">
        <v>30</v>
      </c>
      <c r="K7" s="26">
        <v>2.7</v>
      </c>
      <c r="L7" s="11">
        <f>(I7*4)+(J7*9)+(K7*4)</f>
        <v>291.2</v>
      </c>
      <c r="M7" s="12">
        <f>IF(B7&gt;0,VLOOKUP(B7,[1]TK_Suvestine!A:G,7,FALSE)/1000*D7,"")</f>
        <v>0.11129699999999999</v>
      </c>
      <c r="S7" s="37"/>
    </row>
    <row r="8" spans="1:19" x14ac:dyDescent="0.35">
      <c r="A8" s="29" t="str">
        <f>IF(B8&gt;0,VLOOKUP(B8,[1]TK_Suvestine!A:B,2,FALSE),"")</f>
        <v>Grietinė 30%</v>
      </c>
      <c r="B8" s="32" t="s">
        <v>57</v>
      </c>
      <c r="C8" s="28">
        <f t="shared" si="0"/>
        <v>5</v>
      </c>
      <c r="D8" s="29">
        <v>5</v>
      </c>
      <c r="E8" s="30">
        <f>IF(B8&gt;0,VLOOKUP(B8,[1]TK_Suvestine!A:F,3,FALSE)/1000*D8,"")</f>
        <v>0.12</v>
      </c>
      <c r="F8" s="30">
        <f>IF(B8&gt;0,VLOOKUP(B8,[1]TK_Suvestine!A:F,4,FALSE)/1000*D8,"")</f>
        <v>1.5</v>
      </c>
      <c r="G8" s="30">
        <f>IF(B8&gt;0,VLOOKUP(B8,[1]TK_Suvestine!A:F,5,FALSE)/1000*D8,"")</f>
        <v>0.155</v>
      </c>
      <c r="H8" s="30">
        <f>IF(B8&gt;0,VLOOKUP(B8,[1]TK_Suvestine!A:F,6,FALSE)/1000*D8,"")</f>
        <v>14.65</v>
      </c>
      <c r="I8" s="26"/>
      <c r="J8" s="26"/>
      <c r="K8" s="26"/>
      <c r="L8" s="11"/>
      <c r="M8" s="12"/>
      <c r="S8" s="37"/>
    </row>
    <row r="9" spans="1:19" x14ac:dyDescent="0.35">
      <c r="A9" s="29" t="str">
        <f>IF(B9&gt;0,VLOOKUP(B9,[1]TK_Suvestine!A:B,2,FALSE),"")</f>
        <v>Duona</v>
      </c>
      <c r="B9" s="32" t="s">
        <v>17</v>
      </c>
      <c r="C9" s="28">
        <f t="shared" si="0"/>
        <v>25</v>
      </c>
      <c r="D9" s="29">
        <v>25</v>
      </c>
      <c r="E9" s="30">
        <f>IF(B9&gt;0,VLOOKUP(B9,[1]TK_Suvestine!A:F,3,FALSE)/1000*D9,"")</f>
        <v>1.9750000000000001</v>
      </c>
      <c r="F9" s="30">
        <f>IF(B9&gt;0,VLOOKUP(B9,[1]TK_Suvestine!A:F,4,FALSE)/1000*D9,"")</f>
        <v>0.4</v>
      </c>
      <c r="G9" s="30">
        <f>IF(B9&gt;0,VLOOKUP(B9,[1]TK_Suvestine!A:F,5,FALSE)/1000*D9,"")</f>
        <v>11.074999999999999</v>
      </c>
      <c r="H9" s="30">
        <f>IF(B9&gt;0,VLOOKUP(B9,[1]TK_Suvestine!A:F,6,FALSE)/1000*D9,"")</f>
        <v>54.25</v>
      </c>
      <c r="I9" s="26"/>
      <c r="J9" s="26"/>
      <c r="K9" s="26"/>
      <c r="L9" s="11"/>
      <c r="M9" s="12">
        <f>IF(B9&gt;0,VLOOKUP(B9,[1]TK_Suvestine!A:G,7,FALSE)/1000*D9,"")</f>
        <v>3.5499999999999997E-2</v>
      </c>
      <c r="S9" s="37"/>
    </row>
    <row r="10" spans="1:19" x14ac:dyDescent="0.35">
      <c r="A10" s="27" t="s">
        <v>122</v>
      </c>
      <c r="B10" s="32" t="s">
        <v>104</v>
      </c>
      <c r="C10" s="28">
        <f t="shared" si="0"/>
        <v>100</v>
      </c>
      <c r="D10" s="29">
        <v>100</v>
      </c>
      <c r="E10" s="30">
        <f>IF(B10&gt;0,VLOOKUP(B10,[1]TK_Suvestine!A:F,3,FALSE)/1000*D10,"")</f>
        <v>15.941018000000001</v>
      </c>
      <c r="F10" s="30">
        <f>IF(B10&gt;0,VLOOKUP(B10,[1]TK_Suvestine!A:F,4,FALSE)/1000*D10,"")</f>
        <v>10.312633</v>
      </c>
      <c r="G10" s="30">
        <f>IF(B10&gt;0,VLOOKUP(B10,[1]TK_Suvestine!A:F,5,FALSE)/1000*D10,"")</f>
        <v>3.9439190000000006</v>
      </c>
      <c r="H10" s="30">
        <f>IF(B10&gt;0,VLOOKUP(B10,[1]TK_Suvestine!A:F,6,FALSE)/1000*D10,"")</f>
        <v>170.05626000000004</v>
      </c>
      <c r="I10" s="26"/>
      <c r="J10" s="26"/>
      <c r="K10" s="26"/>
      <c r="L10" s="11"/>
      <c r="M10" s="12"/>
      <c r="S10" s="37"/>
    </row>
    <row r="11" spans="1:19" x14ac:dyDescent="0.35">
      <c r="A11" s="27" t="str">
        <f>IF(B11&gt;0,VLOOKUP(B11,[1]TK_Suvestine!A:B,2,FALSE),"")</f>
        <v>Bulvių košė (tausojantis)</v>
      </c>
      <c r="B11" s="32" t="s">
        <v>82</v>
      </c>
      <c r="C11" s="28">
        <f t="shared" si="0"/>
        <v>80</v>
      </c>
      <c r="D11" s="29">
        <v>80</v>
      </c>
      <c r="E11" s="30">
        <f>IF(B11&gt;0,VLOOKUP(B11,[1]TK_Suvestine!A:F,3,FALSE)/1000*D11,"")</f>
        <v>1.7911999999999999</v>
      </c>
      <c r="F11" s="30">
        <f>IF(B11&gt;0,VLOOKUP(B11,[1]TK_Suvestine!A:F,4,FALSE)/1000*D11,"")</f>
        <v>2.3552</v>
      </c>
      <c r="G11" s="30">
        <f>IF(B11&gt;0,VLOOKUP(B11,[1]TK_Suvestine!A:F,5,FALSE)/1000*D11,"")</f>
        <v>12.943999999999999</v>
      </c>
      <c r="H11" s="30">
        <f>IF(B11&gt;0,VLOOKUP(B11,[1]TK_Suvestine!A:F,6,FALSE)/1000*D11,"")</f>
        <v>79.432000000000016</v>
      </c>
      <c r="I11" s="10">
        <v>0.7</v>
      </c>
      <c r="J11" s="10">
        <v>0</v>
      </c>
      <c r="K11" s="10">
        <v>2.8</v>
      </c>
      <c r="L11" s="11">
        <f>(I11*4)+(J11*9)+(K11*4)</f>
        <v>14</v>
      </c>
      <c r="M11" s="12">
        <f>IF(B11&gt;0,VLOOKUP(B11,[1]TK_Suvestine!A:G,7,FALSE)/1000*D11,"")</f>
        <v>3.1008000000000001E-2</v>
      </c>
    </row>
    <row r="12" spans="1:19" ht="29" x14ac:dyDescent="0.35">
      <c r="A12" s="27" t="s">
        <v>123</v>
      </c>
      <c r="B12" s="32" t="s">
        <v>105</v>
      </c>
      <c r="C12" s="33">
        <f t="shared" si="0"/>
        <v>60</v>
      </c>
      <c r="D12" s="63">
        <v>60</v>
      </c>
      <c r="E12" s="64">
        <f>IF(B12&gt;0,VLOOKUP(B12,[1]TK_Suvestine!A:F,3,FALSE)/1000*D12,"")</f>
        <v>1.3365000000000002</v>
      </c>
      <c r="F12" s="64">
        <f>IF(B12&gt;0,VLOOKUP(B12,[1]TK_Suvestine!A:F,4,FALSE)/1000*D12,"")</f>
        <v>1.8846000000000001</v>
      </c>
      <c r="G12" s="64">
        <f>IF(B12&gt;0,VLOOKUP(B12,[1]TK_Suvestine!A:F,5,FALSE)/1000*D12,"")</f>
        <v>7.567800000000001</v>
      </c>
      <c r="H12" s="64">
        <f>IF(B12&gt;0,VLOOKUP(B12,[1]TK_Suvestine!A:F,6,FALSE)/1000*D12,"")</f>
        <v>45.567000000000007</v>
      </c>
      <c r="I12" s="10"/>
      <c r="J12" s="10"/>
      <c r="K12" s="10"/>
      <c r="L12" s="11"/>
      <c r="M12" s="12"/>
    </row>
    <row r="13" spans="1:19" x14ac:dyDescent="0.35">
      <c r="A13" s="27" t="str">
        <f>IF(B13&gt;0,VLOOKUP(B13,[1]TK_Suvestine!A:B,2,FALSE),"")</f>
        <v>Rauginti ar marinuoti, ar švieži agurkai</v>
      </c>
      <c r="B13" s="32" t="s">
        <v>21</v>
      </c>
      <c r="C13" s="33">
        <f t="shared" si="0"/>
        <v>30</v>
      </c>
      <c r="D13" s="63">
        <v>30</v>
      </c>
      <c r="E13" s="64">
        <f>IF(B13&gt;0,VLOOKUP(B13,[1]TK_Suvestine!A:F,3,FALSE)/1000*D13,"")</f>
        <v>0.15</v>
      </c>
      <c r="F13" s="64">
        <f>IF(B13&gt;0,VLOOKUP(B13,[1]TK_Suvestine!A:F,4,FALSE)/1000*D13,"")</f>
        <v>0.03</v>
      </c>
      <c r="G13" s="64">
        <f>IF(B13&gt;0,VLOOKUP(B13,[1]TK_Suvestine!A:F,5,FALSE)/1000*D13,"")</f>
        <v>1.05</v>
      </c>
      <c r="H13" s="64">
        <f>IF(B13&gt;0,VLOOKUP(B13,[1]TK_Suvestine!A:F,6,FALSE)/1000*D13,"")</f>
        <v>4.9800000000000004</v>
      </c>
      <c r="I13" s="10"/>
      <c r="J13" s="10"/>
      <c r="K13" s="10"/>
      <c r="L13" s="11"/>
      <c r="M13" s="12"/>
    </row>
    <row r="14" spans="1:19" x14ac:dyDescent="0.35">
      <c r="A14" s="27" t="str">
        <f>IF(B14&gt;0,VLOOKUP(B14,[1]TK_Suvestine!A:B,2,FALSE),"")</f>
        <v>Vaisiai</v>
      </c>
      <c r="B14" s="32" t="s">
        <v>23</v>
      </c>
      <c r="C14" s="28">
        <v>80</v>
      </c>
      <c r="D14" s="29">
        <v>100</v>
      </c>
      <c r="E14" s="34">
        <f>IF(B14&gt;0,VLOOKUP(B14,[1]TK_Suvestine!A:F,3,FALSE)/1000*D14,"")</f>
        <v>0.4</v>
      </c>
      <c r="F14" s="34">
        <f>IF(B14&gt;0,VLOOKUP(B14,[1]TK_Suvestine!A:F,4,FALSE)/1000*D14,"")</f>
        <v>0.4</v>
      </c>
      <c r="G14" s="34">
        <f>IF(B14&gt;0,VLOOKUP(B14,[1]TK_Suvestine!A:F,5,FALSE)/1000*D14,"")</f>
        <v>13</v>
      </c>
      <c r="H14" s="34">
        <f>IF(B14&gt;0,VLOOKUP(B14,[1]TK_Suvestine!A:F,6,FALSE)/1000*D14,"")</f>
        <v>53</v>
      </c>
      <c r="I14" s="10">
        <v>0</v>
      </c>
      <c r="J14" s="10">
        <v>0</v>
      </c>
      <c r="K14" s="10">
        <v>0</v>
      </c>
      <c r="L14" s="11">
        <f>(I14*4)+(J14*9)+(K14*4)</f>
        <v>0</v>
      </c>
      <c r="M14" s="12">
        <f>IF(B14&gt;0,VLOOKUP(B14,[1]TK_Suvestine!A:G,7,FALSE)/1000*D14,"")</f>
        <v>0.15</v>
      </c>
    </row>
    <row r="15" spans="1:19" hidden="1" x14ac:dyDescent="0.35">
      <c r="A15" s="35" t="str">
        <f>IF(B15&gt;0,VLOOKUP(B15,[1]TK_Suvestine!A:B,2,FALSE),"")</f>
        <v/>
      </c>
      <c r="B15" s="50"/>
      <c r="C15" s="28" t="str">
        <f t="shared" si="0"/>
        <v/>
      </c>
      <c r="D15" s="29"/>
      <c r="E15" s="30" t="str">
        <f>IF(B15&gt;0,VLOOKUP(B15,[1]TK_Suvestine!A:F,3,FALSE)/1000*D15,"")</f>
        <v/>
      </c>
      <c r="F15" s="30" t="str">
        <f>IF(B15&gt;0,VLOOKUP(B15,[1]TK_Suvestine!A:F,4,FALSE)/1000*D15,"")</f>
        <v/>
      </c>
      <c r="G15" s="30" t="str">
        <f>IF(B15&gt;0,VLOOKUP(B15,[1]TK_Suvestine!A:F,5,FALSE)/1000*D15,"")</f>
        <v/>
      </c>
      <c r="H15" s="30" t="str">
        <f>IF(B15&gt;0,VLOOKUP(B15,[1]TK_Suvestine!A:F,6,FALSE)/1000*D15,"")</f>
        <v/>
      </c>
      <c r="I15" s="10">
        <v>0</v>
      </c>
      <c r="J15" s="10">
        <v>0</v>
      </c>
      <c r="K15" s="10">
        <v>0</v>
      </c>
      <c r="L15" s="11">
        <f>(I15*4)+(J15*9)+(K15*4)</f>
        <v>0</v>
      </c>
      <c r="M15" s="12" t="str">
        <f>IF(B15&gt;0,VLOOKUP(B15,[1]TK_Suvestine!A:G,7,FALSE)/1000*D15,"")</f>
        <v/>
      </c>
      <c r="N15" s="13"/>
      <c r="O15" s="13"/>
      <c r="P15" s="13"/>
    </row>
    <row r="16" spans="1:19" ht="15" hidden="1" customHeight="1" x14ac:dyDescent="0.35">
      <c r="I16" s="138" t="s">
        <v>2</v>
      </c>
      <c r="J16" s="138"/>
      <c r="K16" s="138"/>
      <c r="L16" s="138"/>
      <c r="M16" s="25"/>
    </row>
    <row r="17" spans="1:13" ht="15" hidden="1" customHeight="1" x14ac:dyDescent="0.35">
      <c r="A17" s="139" t="s">
        <v>24</v>
      </c>
      <c r="B17" s="139"/>
      <c r="C17" s="139"/>
      <c r="D17" s="139"/>
      <c r="E17" s="139"/>
      <c r="F17" s="139"/>
      <c r="G17" s="139"/>
      <c r="H17" s="139"/>
      <c r="I17" s="141" t="s">
        <v>7</v>
      </c>
      <c r="J17" s="142"/>
      <c r="K17" s="143"/>
      <c r="L17" s="135" t="s">
        <v>8</v>
      </c>
      <c r="M17" s="25"/>
    </row>
    <row r="18" spans="1:13" ht="29" hidden="1" x14ac:dyDescent="0.35">
      <c r="A18" s="135" t="s">
        <v>3</v>
      </c>
      <c r="B18" s="144" t="s">
        <v>4</v>
      </c>
      <c r="C18" s="135" t="s">
        <v>5</v>
      </c>
      <c r="D18" s="146" t="s">
        <v>6</v>
      </c>
      <c r="E18" s="132" t="s">
        <v>7</v>
      </c>
      <c r="F18" s="133"/>
      <c r="G18" s="134"/>
      <c r="H18" s="135" t="s">
        <v>8</v>
      </c>
      <c r="I18" s="4" t="s">
        <v>10</v>
      </c>
      <c r="J18" s="4" t="s">
        <v>11</v>
      </c>
      <c r="K18" s="4" t="s">
        <v>13</v>
      </c>
      <c r="L18" s="136"/>
      <c r="M18" s="137" t="s">
        <v>9</v>
      </c>
    </row>
    <row r="19" spans="1:13" ht="29" hidden="1" x14ac:dyDescent="0.35">
      <c r="A19" s="136"/>
      <c r="B19" s="145"/>
      <c r="C19" s="136"/>
      <c r="D19" s="147"/>
      <c r="E19" s="4" t="s">
        <v>10</v>
      </c>
      <c r="F19" s="4" t="s">
        <v>11</v>
      </c>
      <c r="G19" s="4" t="s">
        <v>12</v>
      </c>
      <c r="H19" s="136"/>
      <c r="I19" s="10">
        <v>5.4349999999999996</v>
      </c>
      <c r="J19" s="10">
        <v>2.69</v>
      </c>
      <c r="K19" s="10">
        <v>33.28</v>
      </c>
      <c r="L19" s="11">
        <f t="shared" ref="L19:L23" si="1">(I19*4)+(J19*9)+(K19*4)</f>
        <v>179.07</v>
      </c>
      <c r="M19" s="137"/>
    </row>
    <row r="20" spans="1:13" hidden="1" x14ac:dyDescent="0.35">
      <c r="A20" s="29" t="str">
        <f>IF(B20&gt;0,VLOOKUP(B20,[1]TK_Suvestine!A:B,2,FALSE),"")</f>
        <v/>
      </c>
      <c r="B20" s="38"/>
      <c r="C20" s="28" t="s">
        <v>85</v>
      </c>
      <c r="D20" s="8"/>
      <c r="E20" s="9" t="str">
        <f>IF(B20&gt;0,VLOOKUP(B20,[1]TK_Suvestine!A:F,3,FALSE)/1000*D20,"")</f>
        <v/>
      </c>
      <c r="F20" s="9" t="str">
        <f>IF(B20&gt;0,VLOOKUP(B20,[1]TK_Suvestine!A:F,4,FALSE)/1000*D20,"")</f>
        <v/>
      </c>
      <c r="G20" s="9" t="str">
        <f>IF(B20&gt;0,VLOOKUP(B20,[1]TK_Suvestine!A:F,5,FALSE)/1000*D20,"")</f>
        <v/>
      </c>
      <c r="H20" s="9" t="str">
        <f>IF(B20&gt;0,VLOOKUP(B20,[1]TK_Suvestine!A:F,6,FALSE)/1000*D20,"")</f>
        <v/>
      </c>
      <c r="I20" s="8">
        <v>2.4</v>
      </c>
      <c r="J20" s="8">
        <v>30</v>
      </c>
      <c r="K20" s="8">
        <v>3.1</v>
      </c>
      <c r="L20" s="11">
        <f t="shared" si="1"/>
        <v>292</v>
      </c>
      <c r="M20" s="12" t="str">
        <f>IF(B20&gt;0,VLOOKUP(B20,[1]TK_Suvestine!A:G,7,FALSE)/1000*D20,"")</f>
        <v/>
      </c>
    </row>
    <row r="21" spans="1:13" hidden="1" x14ac:dyDescent="0.35">
      <c r="A21" s="5" t="str">
        <f>IF(B21&gt;0,VLOOKUP(B21,[1]TK_Suvestine!A:B,2,FALSE),"")</f>
        <v/>
      </c>
      <c r="B21" s="47"/>
      <c r="C21" s="28" t="str">
        <f t="shared" ref="C21:C24" si="2">IF(D21&gt;0,D21,"")</f>
        <v/>
      </c>
      <c r="D21" s="5"/>
      <c r="E21" s="9" t="str">
        <f>IF(B21&gt;0,VLOOKUP(B21,[1]TK_Suvestine!A:F,3,FALSE)/1000*D21,"")</f>
        <v/>
      </c>
      <c r="F21" s="9" t="str">
        <f>IF(B21&gt;0,VLOOKUP(B21,[1]TK_Suvestine!A:F,4,FALSE)/1000*D21,"")</f>
        <v/>
      </c>
      <c r="G21" s="9" t="str">
        <f>IF(B21&gt;0,VLOOKUP(B21,[1]TK_Suvestine!A:F,5,FALSE)/1000*D21,"")</f>
        <v/>
      </c>
      <c r="H21" s="9" t="str">
        <f>IF(B21&gt;0,VLOOKUP(B21,[1]TK_Suvestine!A:F,6,FALSE)/1000*D21,"")</f>
        <v/>
      </c>
      <c r="I21" s="10">
        <v>0</v>
      </c>
      <c r="J21" s="10">
        <v>0</v>
      </c>
      <c r="K21" s="10">
        <v>0</v>
      </c>
      <c r="L21" s="11">
        <f t="shared" si="1"/>
        <v>0</v>
      </c>
      <c r="M21" s="12" t="str">
        <f>IF(B21&gt;0,VLOOKUP(B21,[1]TK_Suvestine!A:G,7,FALSE)/1000*D21,"")</f>
        <v/>
      </c>
    </row>
    <row r="22" spans="1:13" hidden="1" x14ac:dyDescent="0.35">
      <c r="A22" s="27" t="str">
        <f>IF(B22&gt;0,VLOOKUP(B22,[1]TK_Suvestine!A:B,2,FALSE),"")</f>
        <v/>
      </c>
      <c r="B22" s="39"/>
      <c r="C22" s="28" t="str">
        <f t="shared" si="2"/>
        <v/>
      </c>
      <c r="D22" s="5"/>
      <c r="E22" s="9" t="str">
        <f>IF(B22&gt;0,VLOOKUP(B22,[1]TK_Suvestine!A:F,3,FALSE)/1000*D22,"")</f>
        <v/>
      </c>
      <c r="F22" s="9" t="str">
        <f>IF(B22&gt;0,VLOOKUP(B22,[1]TK_Suvestine!A:F,4,FALSE)/1000*D22,"")</f>
        <v/>
      </c>
      <c r="G22" s="9" t="str">
        <f>IF(B22&gt;0,VLOOKUP(B22,[1]TK_Suvestine!A:F,5,FALSE)/1000*D22,"")</f>
        <v/>
      </c>
      <c r="H22" s="9" t="str">
        <f>IF(B22&gt;0,VLOOKUP(B22,[1]TK_Suvestine!A:F,6,FALSE)/1000*D22,"")</f>
        <v/>
      </c>
      <c r="I22" s="10">
        <v>0</v>
      </c>
      <c r="J22" s="10">
        <v>0</v>
      </c>
      <c r="K22" s="10">
        <v>0</v>
      </c>
      <c r="L22" s="11">
        <f t="shared" si="1"/>
        <v>0</v>
      </c>
      <c r="M22" s="12" t="str">
        <f>IF(B22&gt;0,VLOOKUP(B22,[1]TK_Suvestine!A:G,7,FALSE)/1000*D22,"")</f>
        <v/>
      </c>
    </row>
    <row r="23" spans="1:13" hidden="1" x14ac:dyDescent="0.35">
      <c r="A23" s="40" t="str">
        <f>IF(B23&gt;0,VLOOKUP(B23,[1]TK_Suvestine!A:B,2,FALSE),"")</f>
        <v/>
      </c>
      <c r="B23" s="41"/>
      <c r="C23" s="28" t="str">
        <f t="shared" si="2"/>
        <v/>
      </c>
      <c r="D23" s="5"/>
      <c r="E23" s="9" t="str">
        <f>IF(B23&gt;0,VLOOKUP(B23,[1]TK_Suvestine!A:F,3,FALSE)/1000*D23,"")</f>
        <v/>
      </c>
      <c r="F23" s="9" t="str">
        <f>IF(B23&gt;0,VLOOKUP(B23,[1]TK_Suvestine!A:F,4,FALSE)/1000*D23,"")</f>
        <v/>
      </c>
      <c r="G23" s="9" t="str">
        <f>IF(B23&gt;0,VLOOKUP(B23,[1]TK_Suvestine!A:F,5,FALSE)/1000*D23,"")</f>
        <v/>
      </c>
      <c r="H23" s="9" t="str">
        <f>IF(B23&gt;0,VLOOKUP(B23,[1]TK_Suvestine!A:F,6,FALSE)/1000*D23,"")</f>
        <v/>
      </c>
      <c r="I23" s="10">
        <v>0</v>
      </c>
      <c r="J23" s="10">
        <v>0</v>
      </c>
      <c r="K23" s="10">
        <v>0</v>
      </c>
      <c r="L23" s="8">
        <f t="shared" si="1"/>
        <v>0</v>
      </c>
      <c r="M23" s="12" t="str">
        <f>IF(B23&gt;0,VLOOKUP(B23,[1]TK_Suvestine!A:G,7,FALSE)/1000*D23,"")</f>
        <v/>
      </c>
    </row>
    <row r="24" spans="1:13" hidden="1" x14ac:dyDescent="0.35">
      <c r="A24" s="29" t="str">
        <f>IF(B24&gt;0,VLOOKUP(B24,[1]TK_Suvestine!A:B,2,FALSE),"")</f>
        <v/>
      </c>
      <c r="B24" s="39"/>
      <c r="C24" s="28" t="str">
        <f t="shared" si="2"/>
        <v/>
      </c>
      <c r="D24" s="5"/>
      <c r="E24" s="9" t="str">
        <f>IF(B24&gt;0,VLOOKUP(B24,[1]TK_Suvestine!A:F,3,FALSE)/1000*D24,"")</f>
        <v/>
      </c>
      <c r="F24" s="9" t="str">
        <f>IF(B24&gt;0,VLOOKUP(B24,[1]TK_Suvestine!A:F,4,FALSE)/1000*D24,"")</f>
        <v/>
      </c>
      <c r="G24" s="9" t="str">
        <f>IF(B24&gt;0,VLOOKUP(B24,[1]TK_Suvestine!A:F,5,FALSE)/1000*D24,"")</f>
        <v/>
      </c>
      <c r="H24" s="9" t="str">
        <f>IF(B24&gt;0,VLOOKUP(B24,[1]TK_Suvestine!A:F,6,FALSE)/1000*D24,"")</f>
        <v/>
      </c>
      <c r="I24" s="8">
        <f>SUM(I19:I23)</f>
        <v>7.8349999999999991</v>
      </c>
      <c r="J24" s="8">
        <f>SUM(J19:J23)</f>
        <v>32.69</v>
      </c>
      <c r="K24" s="8">
        <f>SUM(K19:K23)</f>
        <v>36.380000000000003</v>
      </c>
      <c r="L24" s="8">
        <f>SUM(L19:L23)</f>
        <v>471.07</v>
      </c>
      <c r="M24" s="12" t="str">
        <f>IF(B24&gt;0,VLOOKUP(B24,[1]TK_Suvestine!A:G,7,FALSE)/1000*D24,"")</f>
        <v/>
      </c>
    </row>
    <row r="25" spans="1:13" ht="15" hidden="1" customHeight="1" x14ac:dyDescent="0.35">
      <c r="A25" s="129" t="s">
        <v>15</v>
      </c>
      <c r="B25" s="130"/>
      <c r="C25" s="131"/>
      <c r="D25" s="42"/>
      <c r="E25" s="43">
        <f>SUM(E20:E24)</f>
        <v>0</v>
      </c>
      <c r="F25" s="43">
        <f>SUM(F20:F24)</f>
        <v>0</v>
      </c>
      <c r="G25" s="43">
        <f>SUM(G20:G24)</f>
        <v>0</v>
      </c>
      <c r="H25" s="43">
        <f>SUM(H20:H24)</f>
        <v>0</v>
      </c>
      <c r="M25" s="16">
        <f>SUM(M20:M24)</f>
        <v>0</v>
      </c>
    </row>
    <row r="26" spans="1:13" x14ac:dyDescent="0.35">
      <c r="A26" s="113" t="s">
        <v>125</v>
      </c>
      <c r="B26" s="68" t="s">
        <v>106</v>
      </c>
      <c r="C26" s="5">
        <v>100</v>
      </c>
      <c r="D26" s="66">
        <v>140</v>
      </c>
      <c r="E26" s="67">
        <v>15.32</v>
      </c>
      <c r="F26" s="67">
        <v>9.24</v>
      </c>
      <c r="G26" s="67">
        <v>16.95</v>
      </c>
      <c r="H26" s="67">
        <v>214.12</v>
      </c>
      <c r="I26" s="8"/>
      <c r="J26" s="8"/>
      <c r="K26" s="8"/>
      <c r="L26" s="8">
        <f t="shared" ref="L26:L29" si="3">(I26*4)+(J26*9)+(K26*4)</f>
        <v>0</v>
      </c>
      <c r="M26" s="12">
        <f>IF(B26&gt;0,VLOOKUP(B26,[1]TK_Suvestine!A:G,7,FALSE)/1000*D26,"")</f>
        <v>0.47873280000000007</v>
      </c>
    </row>
    <row r="27" spans="1:13" x14ac:dyDescent="0.35">
      <c r="A27" s="45" t="str">
        <f>IF(B27&gt;0,VLOOKUP(B27,[1]TK_Suvestine!A:B,2,FALSE),"")</f>
        <v>Sulčių padažas</v>
      </c>
      <c r="B27" s="38" t="s">
        <v>107</v>
      </c>
      <c r="C27" s="5">
        <f t="shared" ref="C27:C30" si="4">IF(D27&gt;0,D27,"")</f>
        <v>20</v>
      </c>
      <c r="D27" s="5">
        <v>20</v>
      </c>
      <c r="E27" s="46">
        <f>IF(B27&gt;0,VLOOKUP(B27,[1]TK_Suvestine!A:F,3,FALSE)/1000*D27,"")</f>
        <v>0.25799999999999995</v>
      </c>
      <c r="F27" s="46">
        <f>IF(B27&gt;0,VLOOKUP(B27,[1]TK_Suvestine!A:F,4,FALSE)/1000*D27,"")</f>
        <v>2.4115000000000002</v>
      </c>
      <c r="G27" s="46">
        <f>IF(B27&gt;0,VLOOKUP(B27,[1]TK_Suvestine!A:F,5,FALSE)/1000*D27,"")</f>
        <v>3.4870000000000005</v>
      </c>
      <c r="H27" s="46">
        <f>IF(B27&gt;0,VLOOKUP(B27,[1]TK_Suvestine!A:F,6,FALSE)/1000*D27,"")</f>
        <v>36.78</v>
      </c>
      <c r="I27" s="8"/>
      <c r="J27" s="8"/>
      <c r="K27" s="8"/>
      <c r="L27" s="8"/>
      <c r="M27" s="12"/>
    </row>
    <row r="28" spans="1:13" ht="15" hidden="1" customHeight="1" x14ac:dyDescent="0.35">
      <c r="A28" s="45" t="str">
        <f>IF(B28&gt;0,VLOOKUP(B28,[1]TK_Suvestine!A:B,2,FALSE),"")</f>
        <v/>
      </c>
      <c r="B28" s="47"/>
      <c r="C28" s="5"/>
      <c r="D28" s="5"/>
      <c r="E28" s="46" t="str">
        <f>IF(B28&gt;0,VLOOKUP(B28,[1]TK_Suvestine!A:F,3,FALSE)/1000*D28,"")</f>
        <v/>
      </c>
      <c r="F28" s="46" t="str">
        <f>IF(B28&gt;0,VLOOKUP(B28,[1]TK_Suvestine!A:F,4,FALSE)/1000*D28,"")</f>
        <v/>
      </c>
      <c r="G28" s="46" t="str">
        <f>IF(B28&gt;0,VLOOKUP(B28,[1]TK_Suvestine!A:F,5,FALSE)/1000*D28,"")</f>
        <v/>
      </c>
      <c r="H28" s="46" t="str">
        <f>IF(B28&gt;0,VLOOKUP(B28,[1]TK_Suvestine!A:F,6,FALSE)/1000*D28,"")</f>
        <v/>
      </c>
      <c r="I28" s="8"/>
      <c r="J28" s="8"/>
      <c r="K28" s="8"/>
      <c r="L28" s="8">
        <f t="shared" si="3"/>
        <v>0</v>
      </c>
      <c r="M28" s="12" t="str">
        <f>IF(B28&gt;0,VLOOKUP(B28,[1]TK_Suvestine!A:G,7,FALSE)/1000*D28,"")</f>
        <v/>
      </c>
    </row>
    <row r="29" spans="1:13" ht="13.5" hidden="1" customHeight="1" x14ac:dyDescent="0.35">
      <c r="A29" s="45" t="str">
        <f>IF(B29&gt;0,VLOOKUP(B29,[1]TK_Suvestine!A:B,2,FALSE),"")</f>
        <v/>
      </c>
      <c r="B29" s="41"/>
      <c r="C29" s="5" t="str">
        <f t="shared" si="4"/>
        <v/>
      </c>
      <c r="D29" s="5"/>
      <c r="E29" s="46" t="str">
        <f>IF(B29&gt;0,VLOOKUP(B29,[1]TK_Suvestine!A:F,3,FALSE)/1000*D29,"")</f>
        <v/>
      </c>
      <c r="F29" s="46" t="str">
        <f>IF(B29&gt;0,VLOOKUP(B29,[1]TK_Suvestine!A:F,4,FALSE)/1000*D29,"")</f>
        <v/>
      </c>
      <c r="G29" s="46" t="str">
        <f>IF(B29&gt;0,VLOOKUP(B29,[1]TK_Suvestine!A:F,5,FALSE)/1000*D29,"")</f>
        <v/>
      </c>
      <c r="H29" s="46" t="str">
        <f>IF(B29&gt;0,VLOOKUP(B29,[1]TK_Suvestine!A:F,6,FALSE)/1000*D29,"")</f>
        <v/>
      </c>
      <c r="I29" s="8"/>
      <c r="J29" s="8"/>
      <c r="K29" s="8"/>
      <c r="L29" s="8">
        <f t="shared" si="3"/>
        <v>0</v>
      </c>
      <c r="M29" s="12" t="str">
        <f>IF(B29&gt;0,VLOOKUP(B29,[1]TK_Suvestine!A:G,7,FALSE)/1000*D29,"")</f>
        <v/>
      </c>
    </row>
    <row r="30" spans="1:13" ht="4.5" hidden="1" customHeight="1" x14ac:dyDescent="0.35">
      <c r="A30" s="45" t="str">
        <f>IF(B30&gt;0,VLOOKUP(B30,[1]TK_Suvestine!A:B,2,FALSE),"")</f>
        <v/>
      </c>
      <c r="B30" s="41"/>
      <c r="C30" s="5" t="str">
        <f t="shared" si="4"/>
        <v/>
      </c>
      <c r="D30" s="5"/>
      <c r="E30" s="46" t="str">
        <f>IF(B30&gt;0,VLOOKUP(B30,[1]TK_Suvestine!A:F,3,FALSE)/1000*D30,"")</f>
        <v/>
      </c>
      <c r="F30" s="46" t="str">
        <f>IF(B30&gt;0,VLOOKUP(B30,[1]TK_Suvestine!A:F,4,FALSE)/1000*D30,"")</f>
        <v/>
      </c>
      <c r="G30" s="46" t="str">
        <f>IF(B30&gt;0,VLOOKUP(B30,[1]TK_Suvestine!A:F,5,FALSE)/1000*D30,"")</f>
        <v/>
      </c>
      <c r="H30" s="46" t="str">
        <f>IF(B30&gt;0,VLOOKUP(B30,[1]TK_Suvestine!A:F,6,FALSE)/1000*D30,"")</f>
        <v/>
      </c>
      <c r="I30" s="8">
        <f>SUM(I26:I29)</f>
        <v>0</v>
      </c>
      <c r="J30" s="8">
        <f>SUM(J26:J29)</f>
        <v>0</v>
      </c>
      <c r="K30" s="8">
        <f>SUM(K26:K29)</f>
        <v>0</v>
      </c>
      <c r="L30" s="8">
        <f>SUM(L26:L29)</f>
        <v>0</v>
      </c>
      <c r="M30" s="12" t="str">
        <f>IF(B30&gt;0,VLOOKUP(B30,[1]TK_Suvestine!A:G,7,FALSE)/1000*D30,"")</f>
        <v/>
      </c>
    </row>
    <row r="31" spans="1:13" x14ac:dyDescent="0.35">
      <c r="A31" s="13"/>
      <c r="B31" s="48"/>
      <c r="C31" s="13"/>
      <c r="D31" s="13"/>
      <c r="E31" s="13"/>
      <c r="F31" s="13"/>
      <c r="G31" s="13"/>
      <c r="H31" s="13"/>
    </row>
    <row r="33" spans="5:5" x14ac:dyDescent="0.35">
      <c r="E33" s="49"/>
    </row>
  </sheetData>
  <mergeCells count="23">
    <mergeCell ref="I3:L3"/>
    <mergeCell ref="A4:H4"/>
    <mergeCell ref="I4:K4"/>
    <mergeCell ref="L4:L5"/>
    <mergeCell ref="A5:A6"/>
    <mergeCell ref="B5:B6"/>
    <mergeCell ref="C5:C6"/>
    <mergeCell ref="D5:D6"/>
    <mergeCell ref="A25:C25"/>
    <mergeCell ref="E5:G5"/>
    <mergeCell ref="H5:H6"/>
    <mergeCell ref="M5:M6"/>
    <mergeCell ref="I16:L16"/>
    <mergeCell ref="A17:H17"/>
    <mergeCell ref="I17:K17"/>
    <mergeCell ref="L17:L18"/>
    <mergeCell ref="A18:A19"/>
    <mergeCell ref="B18:B19"/>
    <mergeCell ref="C18:C19"/>
    <mergeCell ref="D18:D19"/>
    <mergeCell ref="E18:G18"/>
    <mergeCell ref="H18:H19"/>
    <mergeCell ref="M18:M19"/>
  </mergeCells>
  <pageMargins left="0.70866141732283472" right="0.70866141732283472" top="0.74803149606299213" bottom="0.74803149606299213" header="0.31496062992125984" footer="0.31496062992125984"/>
  <pageSetup paperSize="9" scale="96" orientation="portrait" r:id="rId1"/>
  <headerFooter>
    <oddFooter>&amp;C13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Lapas317">
    <tabColor rgb="FFFFC000"/>
    <pageSetUpPr fitToPage="1"/>
  </sheetPr>
  <dimension ref="A1:P30"/>
  <sheetViews>
    <sheetView showWhiteSpace="0" zoomScaleNormal="100" workbookViewId="0">
      <selection activeCell="A30" sqref="A30"/>
    </sheetView>
  </sheetViews>
  <sheetFormatPr defaultRowHeight="14.5" x14ac:dyDescent="0.35"/>
  <cols>
    <col min="1" max="1" width="33.26953125" style="37" customWidth="1"/>
    <col min="2" max="2" width="5.7265625" style="2" customWidth="1"/>
    <col min="3" max="3" width="7.54296875" style="3" customWidth="1"/>
    <col min="4" max="4" width="8.81640625" style="3" hidden="1" customWidth="1"/>
    <col min="5" max="5" width="9.08984375" style="3"/>
    <col min="6" max="6" width="8.54296875" style="3" customWidth="1"/>
    <col min="7" max="7" width="12.54296875" style="3" customWidth="1"/>
    <col min="8" max="8" width="9.08984375" style="3" customWidth="1"/>
    <col min="9" max="9" width="10.36328125" style="3" hidden="1" customWidth="1"/>
    <col min="10" max="10" width="10.54296875" style="3" hidden="1" customWidth="1"/>
    <col min="11" max="11" width="10" style="3" hidden="1" customWidth="1"/>
    <col min="12" max="12" width="9.54296875" style="3" hidden="1" customWidth="1"/>
    <col min="13" max="13" width="11.81640625" style="3" hidden="1" customWidth="1"/>
    <col min="14" max="256" width="9.08984375" style="3"/>
    <col min="257" max="257" width="66.26953125" style="3" customWidth="1"/>
    <col min="258" max="258" width="5.7265625" style="3" customWidth="1"/>
    <col min="259" max="259" width="7.54296875" style="3" customWidth="1"/>
    <col min="260" max="260" width="8.81640625" style="3" customWidth="1"/>
    <col min="261" max="261" width="9.08984375" style="3"/>
    <col min="262" max="262" width="8.54296875" style="3" customWidth="1"/>
    <col min="263" max="263" width="12.54296875" style="3" customWidth="1"/>
    <col min="264" max="264" width="11.54296875" style="3" customWidth="1"/>
    <col min="265" max="268" width="0" style="3" hidden="1" customWidth="1"/>
    <col min="269" max="512" width="9.08984375" style="3"/>
    <col min="513" max="513" width="66.26953125" style="3" customWidth="1"/>
    <col min="514" max="514" width="5.7265625" style="3" customWidth="1"/>
    <col min="515" max="515" width="7.54296875" style="3" customWidth="1"/>
    <col min="516" max="516" width="8.81640625" style="3" customWidth="1"/>
    <col min="517" max="517" width="9.08984375" style="3"/>
    <col min="518" max="518" width="8.54296875" style="3" customWidth="1"/>
    <col min="519" max="519" width="12.54296875" style="3" customWidth="1"/>
    <col min="520" max="520" width="11.54296875" style="3" customWidth="1"/>
    <col min="521" max="524" width="0" style="3" hidden="1" customWidth="1"/>
    <col min="525" max="768" width="9.08984375" style="3"/>
    <col min="769" max="769" width="66.26953125" style="3" customWidth="1"/>
    <col min="770" max="770" width="5.7265625" style="3" customWidth="1"/>
    <col min="771" max="771" width="7.54296875" style="3" customWidth="1"/>
    <col min="772" max="772" width="8.81640625" style="3" customWidth="1"/>
    <col min="773" max="773" width="9.08984375" style="3"/>
    <col min="774" max="774" width="8.54296875" style="3" customWidth="1"/>
    <col min="775" max="775" width="12.54296875" style="3" customWidth="1"/>
    <col min="776" max="776" width="11.54296875" style="3" customWidth="1"/>
    <col min="777" max="780" width="0" style="3" hidden="1" customWidth="1"/>
    <col min="781" max="1024" width="9.08984375" style="3"/>
    <col min="1025" max="1025" width="66.26953125" style="3" customWidth="1"/>
    <col min="1026" max="1026" width="5.7265625" style="3" customWidth="1"/>
    <col min="1027" max="1027" width="7.54296875" style="3" customWidth="1"/>
    <col min="1028" max="1028" width="8.81640625" style="3" customWidth="1"/>
    <col min="1029" max="1029" width="9.08984375" style="3"/>
    <col min="1030" max="1030" width="8.54296875" style="3" customWidth="1"/>
    <col min="1031" max="1031" width="12.54296875" style="3" customWidth="1"/>
    <col min="1032" max="1032" width="11.54296875" style="3" customWidth="1"/>
    <col min="1033" max="1036" width="0" style="3" hidden="1" customWidth="1"/>
    <col min="1037" max="1280" width="9.08984375" style="3"/>
    <col min="1281" max="1281" width="66.26953125" style="3" customWidth="1"/>
    <col min="1282" max="1282" width="5.7265625" style="3" customWidth="1"/>
    <col min="1283" max="1283" width="7.54296875" style="3" customWidth="1"/>
    <col min="1284" max="1284" width="8.81640625" style="3" customWidth="1"/>
    <col min="1285" max="1285" width="9.08984375" style="3"/>
    <col min="1286" max="1286" width="8.54296875" style="3" customWidth="1"/>
    <col min="1287" max="1287" width="12.54296875" style="3" customWidth="1"/>
    <col min="1288" max="1288" width="11.54296875" style="3" customWidth="1"/>
    <col min="1289" max="1292" width="0" style="3" hidden="1" customWidth="1"/>
    <col min="1293" max="1536" width="9.08984375" style="3"/>
    <col min="1537" max="1537" width="66.26953125" style="3" customWidth="1"/>
    <col min="1538" max="1538" width="5.7265625" style="3" customWidth="1"/>
    <col min="1539" max="1539" width="7.54296875" style="3" customWidth="1"/>
    <col min="1540" max="1540" width="8.81640625" style="3" customWidth="1"/>
    <col min="1541" max="1541" width="9.08984375" style="3"/>
    <col min="1542" max="1542" width="8.54296875" style="3" customWidth="1"/>
    <col min="1543" max="1543" width="12.54296875" style="3" customWidth="1"/>
    <col min="1544" max="1544" width="11.54296875" style="3" customWidth="1"/>
    <col min="1545" max="1548" width="0" style="3" hidden="1" customWidth="1"/>
    <col min="1549" max="1792" width="9.08984375" style="3"/>
    <col min="1793" max="1793" width="66.26953125" style="3" customWidth="1"/>
    <col min="1794" max="1794" width="5.7265625" style="3" customWidth="1"/>
    <col min="1795" max="1795" width="7.54296875" style="3" customWidth="1"/>
    <col min="1796" max="1796" width="8.81640625" style="3" customWidth="1"/>
    <col min="1797" max="1797" width="9.08984375" style="3"/>
    <col min="1798" max="1798" width="8.54296875" style="3" customWidth="1"/>
    <col min="1799" max="1799" width="12.54296875" style="3" customWidth="1"/>
    <col min="1800" max="1800" width="11.54296875" style="3" customWidth="1"/>
    <col min="1801" max="1804" width="0" style="3" hidden="1" customWidth="1"/>
    <col min="1805" max="2048" width="9.08984375" style="3"/>
    <col min="2049" max="2049" width="66.26953125" style="3" customWidth="1"/>
    <col min="2050" max="2050" width="5.7265625" style="3" customWidth="1"/>
    <col min="2051" max="2051" width="7.54296875" style="3" customWidth="1"/>
    <col min="2052" max="2052" width="8.81640625" style="3" customWidth="1"/>
    <col min="2053" max="2053" width="9.08984375" style="3"/>
    <col min="2054" max="2054" width="8.54296875" style="3" customWidth="1"/>
    <col min="2055" max="2055" width="12.54296875" style="3" customWidth="1"/>
    <col min="2056" max="2056" width="11.54296875" style="3" customWidth="1"/>
    <col min="2057" max="2060" width="0" style="3" hidden="1" customWidth="1"/>
    <col min="2061" max="2304" width="9.08984375" style="3"/>
    <col min="2305" max="2305" width="66.26953125" style="3" customWidth="1"/>
    <col min="2306" max="2306" width="5.7265625" style="3" customWidth="1"/>
    <col min="2307" max="2307" width="7.54296875" style="3" customWidth="1"/>
    <col min="2308" max="2308" width="8.81640625" style="3" customWidth="1"/>
    <col min="2309" max="2309" width="9.08984375" style="3"/>
    <col min="2310" max="2310" width="8.54296875" style="3" customWidth="1"/>
    <col min="2311" max="2311" width="12.54296875" style="3" customWidth="1"/>
    <col min="2312" max="2312" width="11.54296875" style="3" customWidth="1"/>
    <col min="2313" max="2316" width="0" style="3" hidden="1" customWidth="1"/>
    <col min="2317" max="2560" width="9.08984375" style="3"/>
    <col min="2561" max="2561" width="66.26953125" style="3" customWidth="1"/>
    <col min="2562" max="2562" width="5.7265625" style="3" customWidth="1"/>
    <col min="2563" max="2563" width="7.54296875" style="3" customWidth="1"/>
    <col min="2564" max="2564" width="8.81640625" style="3" customWidth="1"/>
    <col min="2565" max="2565" width="9.08984375" style="3"/>
    <col min="2566" max="2566" width="8.54296875" style="3" customWidth="1"/>
    <col min="2567" max="2567" width="12.54296875" style="3" customWidth="1"/>
    <col min="2568" max="2568" width="11.54296875" style="3" customWidth="1"/>
    <col min="2569" max="2572" width="0" style="3" hidden="1" customWidth="1"/>
    <col min="2573" max="2816" width="9.08984375" style="3"/>
    <col min="2817" max="2817" width="66.26953125" style="3" customWidth="1"/>
    <col min="2818" max="2818" width="5.7265625" style="3" customWidth="1"/>
    <col min="2819" max="2819" width="7.54296875" style="3" customWidth="1"/>
    <col min="2820" max="2820" width="8.81640625" style="3" customWidth="1"/>
    <col min="2821" max="2821" width="9.08984375" style="3"/>
    <col min="2822" max="2822" width="8.54296875" style="3" customWidth="1"/>
    <col min="2823" max="2823" width="12.54296875" style="3" customWidth="1"/>
    <col min="2824" max="2824" width="11.54296875" style="3" customWidth="1"/>
    <col min="2825" max="2828" width="0" style="3" hidden="1" customWidth="1"/>
    <col min="2829" max="3072" width="9.08984375" style="3"/>
    <col min="3073" max="3073" width="66.26953125" style="3" customWidth="1"/>
    <col min="3074" max="3074" width="5.7265625" style="3" customWidth="1"/>
    <col min="3075" max="3075" width="7.54296875" style="3" customWidth="1"/>
    <col min="3076" max="3076" width="8.81640625" style="3" customWidth="1"/>
    <col min="3077" max="3077" width="9.08984375" style="3"/>
    <col min="3078" max="3078" width="8.54296875" style="3" customWidth="1"/>
    <col min="3079" max="3079" width="12.54296875" style="3" customWidth="1"/>
    <col min="3080" max="3080" width="11.54296875" style="3" customWidth="1"/>
    <col min="3081" max="3084" width="0" style="3" hidden="1" customWidth="1"/>
    <col min="3085" max="3328" width="9.08984375" style="3"/>
    <col min="3329" max="3329" width="66.26953125" style="3" customWidth="1"/>
    <col min="3330" max="3330" width="5.7265625" style="3" customWidth="1"/>
    <col min="3331" max="3331" width="7.54296875" style="3" customWidth="1"/>
    <col min="3332" max="3332" width="8.81640625" style="3" customWidth="1"/>
    <col min="3333" max="3333" width="9.08984375" style="3"/>
    <col min="3334" max="3334" width="8.54296875" style="3" customWidth="1"/>
    <col min="3335" max="3335" width="12.54296875" style="3" customWidth="1"/>
    <col min="3336" max="3336" width="11.54296875" style="3" customWidth="1"/>
    <col min="3337" max="3340" width="0" style="3" hidden="1" customWidth="1"/>
    <col min="3341" max="3584" width="9.08984375" style="3"/>
    <col min="3585" max="3585" width="66.26953125" style="3" customWidth="1"/>
    <col min="3586" max="3586" width="5.7265625" style="3" customWidth="1"/>
    <col min="3587" max="3587" width="7.54296875" style="3" customWidth="1"/>
    <col min="3588" max="3588" width="8.81640625" style="3" customWidth="1"/>
    <col min="3589" max="3589" width="9.08984375" style="3"/>
    <col min="3590" max="3590" width="8.54296875" style="3" customWidth="1"/>
    <col min="3591" max="3591" width="12.54296875" style="3" customWidth="1"/>
    <col min="3592" max="3592" width="11.54296875" style="3" customWidth="1"/>
    <col min="3593" max="3596" width="0" style="3" hidden="1" customWidth="1"/>
    <col min="3597" max="3840" width="9.08984375" style="3"/>
    <col min="3841" max="3841" width="66.26953125" style="3" customWidth="1"/>
    <col min="3842" max="3842" width="5.7265625" style="3" customWidth="1"/>
    <col min="3843" max="3843" width="7.54296875" style="3" customWidth="1"/>
    <col min="3844" max="3844" width="8.81640625" style="3" customWidth="1"/>
    <col min="3845" max="3845" width="9.08984375" style="3"/>
    <col min="3846" max="3846" width="8.54296875" style="3" customWidth="1"/>
    <col min="3847" max="3847" width="12.54296875" style="3" customWidth="1"/>
    <col min="3848" max="3848" width="11.54296875" style="3" customWidth="1"/>
    <col min="3849" max="3852" width="0" style="3" hidden="1" customWidth="1"/>
    <col min="3853" max="4096" width="9.08984375" style="3"/>
    <col min="4097" max="4097" width="66.26953125" style="3" customWidth="1"/>
    <col min="4098" max="4098" width="5.7265625" style="3" customWidth="1"/>
    <col min="4099" max="4099" width="7.54296875" style="3" customWidth="1"/>
    <col min="4100" max="4100" width="8.81640625" style="3" customWidth="1"/>
    <col min="4101" max="4101" width="9.08984375" style="3"/>
    <col min="4102" max="4102" width="8.54296875" style="3" customWidth="1"/>
    <col min="4103" max="4103" width="12.54296875" style="3" customWidth="1"/>
    <col min="4104" max="4104" width="11.54296875" style="3" customWidth="1"/>
    <col min="4105" max="4108" width="0" style="3" hidden="1" customWidth="1"/>
    <col min="4109" max="4352" width="9.08984375" style="3"/>
    <col min="4353" max="4353" width="66.26953125" style="3" customWidth="1"/>
    <col min="4354" max="4354" width="5.7265625" style="3" customWidth="1"/>
    <col min="4355" max="4355" width="7.54296875" style="3" customWidth="1"/>
    <col min="4356" max="4356" width="8.81640625" style="3" customWidth="1"/>
    <col min="4357" max="4357" width="9.08984375" style="3"/>
    <col min="4358" max="4358" width="8.54296875" style="3" customWidth="1"/>
    <col min="4359" max="4359" width="12.54296875" style="3" customWidth="1"/>
    <col min="4360" max="4360" width="11.54296875" style="3" customWidth="1"/>
    <col min="4361" max="4364" width="0" style="3" hidden="1" customWidth="1"/>
    <col min="4365" max="4608" width="9.08984375" style="3"/>
    <col min="4609" max="4609" width="66.26953125" style="3" customWidth="1"/>
    <col min="4610" max="4610" width="5.7265625" style="3" customWidth="1"/>
    <col min="4611" max="4611" width="7.54296875" style="3" customWidth="1"/>
    <col min="4612" max="4612" width="8.81640625" style="3" customWidth="1"/>
    <col min="4613" max="4613" width="9.08984375" style="3"/>
    <col min="4614" max="4614" width="8.54296875" style="3" customWidth="1"/>
    <col min="4615" max="4615" width="12.54296875" style="3" customWidth="1"/>
    <col min="4616" max="4616" width="11.54296875" style="3" customWidth="1"/>
    <col min="4617" max="4620" width="0" style="3" hidden="1" customWidth="1"/>
    <col min="4621" max="4864" width="9.08984375" style="3"/>
    <col min="4865" max="4865" width="66.26953125" style="3" customWidth="1"/>
    <col min="4866" max="4866" width="5.7265625" style="3" customWidth="1"/>
    <col min="4867" max="4867" width="7.54296875" style="3" customWidth="1"/>
    <col min="4868" max="4868" width="8.81640625" style="3" customWidth="1"/>
    <col min="4869" max="4869" width="9.08984375" style="3"/>
    <col min="4870" max="4870" width="8.54296875" style="3" customWidth="1"/>
    <col min="4871" max="4871" width="12.54296875" style="3" customWidth="1"/>
    <col min="4872" max="4872" width="11.54296875" style="3" customWidth="1"/>
    <col min="4873" max="4876" width="0" style="3" hidden="1" customWidth="1"/>
    <col min="4877" max="5120" width="9.08984375" style="3"/>
    <col min="5121" max="5121" width="66.26953125" style="3" customWidth="1"/>
    <col min="5122" max="5122" width="5.7265625" style="3" customWidth="1"/>
    <col min="5123" max="5123" width="7.54296875" style="3" customWidth="1"/>
    <col min="5124" max="5124" width="8.81640625" style="3" customWidth="1"/>
    <col min="5125" max="5125" width="9.08984375" style="3"/>
    <col min="5126" max="5126" width="8.54296875" style="3" customWidth="1"/>
    <col min="5127" max="5127" width="12.54296875" style="3" customWidth="1"/>
    <col min="5128" max="5128" width="11.54296875" style="3" customWidth="1"/>
    <col min="5129" max="5132" width="0" style="3" hidden="1" customWidth="1"/>
    <col min="5133" max="5376" width="9.08984375" style="3"/>
    <col min="5377" max="5377" width="66.26953125" style="3" customWidth="1"/>
    <col min="5378" max="5378" width="5.7265625" style="3" customWidth="1"/>
    <col min="5379" max="5379" width="7.54296875" style="3" customWidth="1"/>
    <col min="5380" max="5380" width="8.81640625" style="3" customWidth="1"/>
    <col min="5381" max="5381" width="9.08984375" style="3"/>
    <col min="5382" max="5382" width="8.54296875" style="3" customWidth="1"/>
    <col min="5383" max="5383" width="12.54296875" style="3" customWidth="1"/>
    <col min="5384" max="5384" width="11.54296875" style="3" customWidth="1"/>
    <col min="5385" max="5388" width="0" style="3" hidden="1" customWidth="1"/>
    <col min="5389" max="5632" width="9.08984375" style="3"/>
    <col min="5633" max="5633" width="66.26953125" style="3" customWidth="1"/>
    <col min="5634" max="5634" width="5.7265625" style="3" customWidth="1"/>
    <col min="5635" max="5635" width="7.54296875" style="3" customWidth="1"/>
    <col min="5636" max="5636" width="8.81640625" style="3" customWidth="1"/>
    <col min="5637" max="5637" width="9.08984375" style="3"/>
    <col min="5638" max="5638" width="8.54296875" style="3" customWidth="1"/>
    <col min="5639" max="5639" width="12.54296875" style="3" customWidth="1"/>
    <col min="5640" max="5640" width="11.54296875" style="3" customWidth="1"/>
    <col min="5641" max="5644" width="0" style="3" hidden="1" customWidth="1"/>
    <col min="5645" max="5888" width="9.08984375" style="3"/>
    <col min="5889" max="5889" width="66.26953125" style="3" customWidth="1"/>
    <col min="5890" max="5890" width="5.7265625" style="3" customWidth="1"/>
    <col min="5891" max="5891" width="7.54296875" style="3" customWidth="1"/>
    <col min="5892" max="5892" width="8.81640625" style="3" customWidth="1"/>
    <col min="5893" max="5893" width="9.08984375" style="3"/>
    <col min="5894" max="5894" width="8.54296875" style="3" customWidth="1"/>
    <col min="5895" max="5895" width="12.54296875" style="3" customWidth="1"/>
    <col min="5896" max="5896" width="11.54296875" style="3" customWidth="1"/>
    <col min="5897" max="5900" width="0" style="3" hidden="1" customWidth="1"/>
    <col min="5901" max="6144" width="9.08984375" style="3"/>
    <col min="6145" max="6145" width="66.26953125" style="3" customWidth="1"/>
    <col min="6146" max="6146" width="5.7265625" style="3" customWidth="1"/>
    <col min="6147" max="6147" width="7.54296875" style="3" customWidth="1"/>
    <col min="6148" max="6148" width="8.81640625" style="3" customWidth="1"/>
    <col min="6149" max="6149" width="9.08984375" style="3"/>
    <col min="6150" max="6150" width="8.54296875" style="3" customWidth="1"/>
    <col min="6151" max="6151" width="12.54296875" style="3" customWidth="1"/>
    <col min="6152" max="6152" width="11.54296875" style="3" customWidth="1"/>
    <col min="6153" max="6156" width="0" style="3" hidden="1" customWidth="1"/>
    <col min="6157" max="6400" width="9.08984375" style="3"/>
    <col min="6401" max="6401" width="66.26953125" style="3" customWidth="1"/>
    <col min="6402" max="6402" width="5.7265625" style="3" customWidth="1"/>
    <col min="6403" max="6403" width="7.54296875" style="3" customWidth="1"/>
    <col min="6404" max="6404" width="8.81640625" style="3" customWidth="1"/>
    <col min="6405" max="6405" width="9.08984375" style="3"/>
    <col min="6406" max="6406" width="8.54296875" style="3" customWidth="1"/>
    <col min="6407" max="6407" width="12.54296875" style="3" customWidth="1"/>
    <col min="6408" max="6408" width="11.54296875" style="3" customWidth="1"/>
    <col min="6409" max="6412" width="0" style="3" hidden="1" customWidth="1"/>
    <col min="6413" max="6656" width="9.08984375" style="3"/>
    <col min="6657" max="6657" width="66.26953125" style="3" customWidth="1"/>
    <col min="6658" max="6658" width="5.7265625" style="3" customWidth="1"/>
    <col min="6659" max="6659" width="7.54296875" style="3" customWidth="1"/>
    <col min="6660" max="6660" width="8.81640625" style="3" customWidth="1"/>
    <col min="6661" max="6661" width="9.08984375" style="3"/>
    <col min="6662" max="6662" width="8.54296875" style="3" customWidth="1"/>
    <col min="6663" max="6663" width="12.54296875" style="3" customWidth="1"/>
    <col min="6664" max="6664" width="11.54296875" style="3" customWidth="1"/>
    <col min="6665" max="6668" width="0" style="3" hidden="1" customWidth="1"/>
    <col min="6669" max="6912" width="9.08984375" style="3"/>
    <col min="6913" max="6913" width="66.26953125" style="3" customWidth="1"/>
    <col min="6914" max="6914" width="5.7265625" style="3" customWidth="1"/>
    <col min="6915" max="6915" width="7.54296875" style="3" customWidth="1"/>
    <col min="6916" max="6916" width="8.81640625" style="3" customWidth="1"/>
    <col min="6917" max="6917" width="9.08984375" style="3"/>
    <col min="6918" max="6918" width="8.54296875" style="3" customWidth="1"/>
    <col min="6919" max="6919" width="12.54296875" style="3" customWidth="1"/>
    <col min="6920" max="6920" width="11.54296875" style="3" customWidth="1"/>
    <col min="6921" max="6924" width="0" style="3" hidden="1" customWidth="1"/>
    <col min="6925" max="7168" width="9.08984375" style="3"/>
    <col min="7169" max="7169" width="66.26953125" style="3" customWidth="1"/>
    <col min="7170" max="7170" width="5.7265625" style="3" customWidth="1"/>
    <col min="7171" max="7171" width="7.54296875" style="3" customWidth="1"/>
    <col min="7172" max="7172" width="8.81640625" style="3" customWidth="1"/>
    <col min="7173" max="7173" width="9.08984375" style="3"/>
    <col min="7174" max="7174" width="8.54296875" style="3" customWidth="1"/>
    <col min="7175" max="7175" width="12.54296875" style="3" customWidth="1"/>
    <col min="7176" max="7176" width="11.54296875" style="3" customWidth="1"/>
    <col min="7177" max="7180" width="0" style="3" hidden="1" customWidth="1"/>
    <col min="7181" max="7424" width="9.08984375" style="3"/>
    <col min="7425" max="7425" width="66.26953125" style="3" customWidth="1"/>
    <col min="7426" max="7426" width="5.7265625" style="3" customWidth="1"/>
    <col min="7427" max="7427" width="7.54296875" style="3" customWidth="1"/>
    <col min="7428" max="7428" width="8.81640625" style="3" customWidth="1"/>
    <col min="7429" max="7429" width="9.08984375" style="3"/>
    <col min="7430" max="7430" width="8.54296875" style="3" customWidth="1"/>
    <col min="7431" max="7431" width="12.54296875" style="3" customWidth="1"/>
    <col min="7432" max="7432" width="11.54296875" style="3" customWidth="1"/>
    <col min="7433" max="7436" width="0" style="3" hidden="1" customWidth="1"/>
    <col min="7437" max="7680" width="9.08984375" style="3"/>
    <col min="7681" max="7681" width="66.26953125" style="3" customWidth="1"/>
    <col min="7682" max="7682" width="5.7265625" style="3" customWidth="1"/>
    <col min="7683" max="7683" width="7.54296875" style="3" customWidth="1"/>
    <col min="7684" max="7684" width="8.81640625" style="3" customWidth="1"/>
    <col min="7685" max="7685" width="9.08984375" style="3"/>
    <col min="7686" max="7686" width="8.54296875" style="3" customWidth="1"/>
    <col min="7687" max="7687" width="12.54296875" style="3" customWidth="1"/>
    <col min="7688" max="7688" width="11.54296875" style="3" customWidth="1"/>
    <col min="7689" max="7692" width="0" style="3" hidden="1" customWidth="1"/>
    <col min="7693" max="7936" width="9.08984375" style="3"/>
    <col min="7937" max="7937" width="66.26953125" style="3" customWidth="1"/>
    <col min="7938" max="7938" width="5.7265625" style="3" customWidth="1"/>
    <col min="7939" max="7939" width="7.54296875" style="3" customWidth="1"/>
    <col min="7940" max="7940" width="8.81640625" style="3" customWidth="1"/>
    <col min="7941" max="7941" width="9.08984375" style="3"/>
    <col min="7942" max="7942" width="8.54296875" style="3" customWidth="1"/>
    <col min="7943" max="7943" width="12.54296875" style="3" customWidth="1"/>
    <col min="7944" max="7944" width="11.54296875" style="3" customWidth="1"/>
    <col min="7945" max="7948" width="0" style="3" hidden="1" customWidth="1"/>
    <col min="7949" max="8192" width="9.08984375" style="3"/>
    <col min="8193" max="8193" width="66.26953125" style="3" customWidth="1"/>
    <col min="8194" max="8194" width="5.7265625" style="3" customWidth="1"/>
    <col min="8195" max="8195" width="7.54296875" style="3" customWidth="1"/>
    <col min="8196" max="8196" width="8.81640625" style="3" customWidth="1"/>
    <col min="8197" max="8197" width="9.08984375" style="3"/>
    <col min="8198" max="8198" width="8.54296875" style="3" customWidth="1"/>
    <col min="8199" max="8199" width="12.54296875" style="3" customWidth="1"/>
    <col min="8200" max="8200" width="11.54296875" style="3" customWidth="1"/>
    <col min="8201" max="8204" width="0" style="3" hidden="1" customWidth="1"/>
    <col min="8205" max="8448" width="9.08984375" style="3"/>
    <col min="8449" max="8449" width="66.26953125" style="3" customWidth="1"/>
    <col min="8450" max="8450" width="5.7265625" style="3" customWidth="1"/>
    <col min="8451" max="8451" width="7.54296875" style="3" customWidth="1"/>
    <col min="8452" max="8452" width="8.81640625" style="3" customWidth="1"/>
    <col min="8453" max="8453" width="9.08984375" style="3"/>
    <col min="8454" max="8454" width="8.54296875" style="3" customWidth="1"/>
    <col min="8455" max="8455" width="12.54296875" style="3" customWidth="1"/>
    <col min="8456" max="8456" width="11.54296875" style="3" customWidth="1"/>
    <col min="8457" max="8460" width="0" style="3" hidden="1" customWidth="1"/>
    <col min="8461" max="8704" width="9.08984375" style="3"/>
    <col min="8705" max="8705" width="66.26953125" style="3" customWidth="1"/>
    <col min="8706" max="8706" width="5.7265625" style="3" customWidth="1"/>
    <col min="8707" max="8707" width="7.54296875" style="3" customWidth="1"/>
    <col min="8708" max="8708" width="8.81640625" style="3" customWidth="1"/>
    <col min="8709" max="8709" width="9.08984375" style="3"/>
    <col min="8710" max="8710" width="8.54296875" style="3" customWidth="1"/>
    <col min="8711" max="8711" width="12.54296875" style="3" customWidth="1"/>
    <col min="8712" max="8712" width="11.54296875" style="3" customWidth="1"/>
    <col min="8713" max="8716" width="0" style="3" hidden="1" customWidth="1"/>
    <col min="8717" max="8960" width="9.08984375" style="3"/>
    <col min="8961" max="8961" width="66.26953125" style="3" customWidth="1"/>
    <col min="8962" max="8962" width="5.7265625" style="3" customWidth="1"/>
    <col min="8963" max="8963" width="7.54296875" style="3" customWidth="1"/>
    <col min="8964" max="8964" width="8.81640625" style="3" customWidth="1"/>
    <col min="8965" max="8965" width="9.08984375" style="3"/>
    <col min="8966" max="8966" width="8.54296875" style="3" customWidth="1"/>
    <col min="8967" max="8967" width="12.54296875" style="3" customWidth="1"/>
    <col min="8968" max="8968" width="11.54296875" style="3" customWidth="1"/>
    <col min="8969" max="8972" width="0" style="3" hidden="1" customWidth="1"/>
    <col min="8973" max="9216" width="9.08984375" style="3"/>
    <col min="9217" max="9217" width="66.26953125" style="3" customWidth="1"/>
    <col min="9218" max="9218" width="5.7265625" style="3" customWidth="1"/>
    <col min="9219" max="9219" width="7.54296875" style="3" customWidth="1"/>
    <col min="9220" max="9220" width="8.81640625" style="3" customWidth="1"/>
    <col min="9221" max="9221" width="9.08984375" style="3"/>
    <col min="9222" max="9222" width="8.54296875" style="3" customWidth="1"/>
    <col min="9223" max="9223" width="12.54296875" style="3" customWidth="1"/>
    <col min="9224" max="9224" width="11.54296875" style="3" customWidth="1"/>
    <col min="9225" max="9228" width="0" style="3" hidden="1" customWidth="1"/>
    <col min="9229" max="9472" width="9.08984375" style="3"/>
    <col min="9473" max="9473" width="66.26953125" style="3" customWidth="1"/>
    <col min="9474" max="9474" width="5.7265625" style="3" customWidth="1"/>
    <col min="9475" max="9475" width="7.54296875" style="3" customWidth="1"/>
    <col min="9476" max="9476" width="8.81640625" style="3" customWidth="1"/>
    <col min="9477" max="9477" width="9.08984375" style="3"/>
    <col min="9478" max="9478" width="8.54296875" style="3" customWidth="1"/>
    <col min="9479" max="9479" width="12.54296875" style="3" customWidth="1"/>
    <col min="9480" max="9480" width="11.54296875" style="3" customWidth="1"/>
    <col min="9481" max="9484" width="0" style="3" hidden="1" customWidth="1"/>
    <col min="9485" max="9728" width="9.08984375" style="3"/>
    <col min="9729" max="9729" width="66.26953125" style="3" customWidth="1"/>
    <col min="9730" max="9730" width="5.7265625" style="3" customWidth="1"/>
    <col min="9731" max="9731" width="7.54296875" style="3" customWidth="1"/>
    <col min="9732" max="9732" width="8.81640625" style="3" customWidth="1"/>
    <col min="9733" max="9733" width="9.08984375" style="3"/>
    <col min="9734" max="9734" width="8.54296875" style="3" customWidth="1"/>
    <col min="9735" max="9735" width="12.54296875" style="3" customWidth="1"/>
    <col min="9736" max="9736" width="11.54296875" style="3" customWidth="1"/>
    <col min="9737" max="9740" width="0" style="3" hidden="1" customWidth="1"/>
    <col min="9741" max="9984" width="9.08984375" style="3"/>
    <col min="9985" max="9985" width="66.26953125" style="3" customWidth="1"/>
    <col min="9986" max="9986" width="5.7265625" style="3" customWidth="1"/>
    <col min="9987" max="9987" width="7.54296875" style="3" customWidth="1"/>
    <col min="9988" max="9988" width="8.81640625" style="3" customWidth="1"/>
    <col min="9989" max="9989" width="9.08984375" style="3"/>
    <col min="9990" max="9990" width="8.54296875" style="3" customWidth="1"/>
    <col min="9991" max="9991" width="12.54296875" style="3" customWidth="1"/>
    <col min="9992" max="9992" width="11.54296875" style="3" customWidth="1"/>
    <col min="9993" max="9996" width="0" style="3" hidden="1" customWidth="1"/>
    <col min="9997" max="10240" width="9.08984375" style="3"/>
    <col min="10241" max="10241" width="66.26953125" style="3" customWidth="1"/>
    <col min="10242" max="10242" width="5.7265625" style="3" customWidth="1"/>
    <col min="10243" max="10243" width="7.54296875" style="3" customWidth="1"/>
    <col min="10244" max="10244" width="8.81640625" style="3" customWidth="1"/>
    <col min="10245" max="10245" width="9.08984375" style="3"/>
    <col min="10246" max="10246" width="8.54296875" style="3" customWidth="1"/>
    <col min="10247" max="10247" width="12.54296875" style="3" customWidth="1"/>
    <col min="10248" max="10248" width="11.54296875" style="3" customWidth="1"/>
    <col min="10249" max="10252" width="0" style="3" hidden="1" customWidth="1"/>
    <col min="10253" max="10496" width="9.08984375" style="3"/>
    <col min="10497" max="10497" width="66.26953125" style="3" customWidth="1"/>
    <col min="10498" max="10498" width="5.7265625" style="3" customWidth="1"/>
    <col min="10499" max="10499" width="7.54296875" style="3" customWidth="1"/>
    <col min="10500" max="10500" width="8.81640625" style="3" customWidth="1"/>
    <col min="10501" max="10501" width="9.08984375" style="3"/>
    <col min="10502" max="10502" width="8.54296875" style="3" customWidth="1"/>
    <col min="10503" max="10503" width="12.54296875" style="3" customWidth="1"/>
    <col min="10504" max="10504" width="11.54296875" style="3" customWidth="1"/>
    <col min="10505" max="10508" width="0" style="3" hidden="1" customWidth="1"/>
    <col min="10509" max="10752" width="9.08984375" style="3"/>
    <col min="10753" max="10753" width="66.26953125" style="3" customWidth="1"/>
    <col min="10754" max="10754" width="5.7265625" style="3" customWidth="1"/>
    <col min="10755" max="10755" width="7.54296875" style="3" customWidth="1"/>
    <col min="10756" max="10756" width="8.81640625" style="3" customWidth="1"/>
    <col min="10757" max="10757" width="9.08984375" style="3"/>
    <col min="10758" max="10758" width="8.54296875" style="3" customWidth="1"/>
    <col min="10759" max="10759" width="12.54296875" style="3" customWidth="1"/>
    <col min="10760" max="10760" width="11.54296875" style="3" customWidth="1"/>
    <col min="10761" max="10764" width="0" style="3" hidden="1" customWidth="1"/>
    <col min="10765" max="11008" width="9.08984375" style="3"/>
    <col min="11009" max="11009" width="66.26953125" style="3" customWidth="1"/>
    <col min="11010" max="11010" width="5.7265625" style="3" customWidth="1"/>
    <col min="11011" max="11011" width="7.54296875" style="3" customWidth="1"/>
    <col min="11012" max="11012" width="8.81640625" style="3" customWidth="1"/>
    <col min="11013" max="11013" width="9.08984375" style="3"/>
    <col min="11014" max="11014" width="8.54296875" style="3" customWidth="1"/>
    <col min="11015" max="11015" width="12.54296875" style="3" customWidth="1"/>
    <col min="11016" max="11016" width="11.54296875" style="3" customWidth="1"/>
    <col min="11017" max="11020" width="0" style="3" hidden="1" customWidth="1"/>
    <col min="11021" max="11264" width="9.08984375" style="3"/>
    <col min="11265" max="11265" width="66.26953125" style="3" customWidth="1"/>
    <col min="11266" max="11266" width="5.7265625" style="3" customWidth="1"/>
    <col min="11267" max="11267" width="7.54296875" style="3" customWidth="1"/>
    <col min="11268" max="11268" width="8.81640625" style="3" customWidth="1"/>
    <col min="11269" max="11269" width="9.08984375" style="3"/>
    <col min="11270" max="11270" width="8.54296875" style="3" customWidth="1"/>
    <col min="11271" max="11271" width="12.54296875" style="3" customWidth="1"/>
    <col min="11272" max="11272" width="11.54296875" style="3" customWidth="1"/>
    <col min="11273" max="11276" width="0" style="3" hidden="1" customWidth="1"/>
    <col min="11277" max="11520" width="9.08984375" style="3"/>
    <col min="11521" max="11521" width="66.26953125" style="3" customWidth="1"/>
    <col min="11522" max="11522" width="5.7265625" style="3" customWidth="1"/>
    <col min="11523" max="11523" width="7.54296875" style="3" customWidth="1"/>
    <col min="11524" max="11524" width="8.81640625" style="3" customWidth="1"/>
    <col min="11525" max="11525" width="9.08984375" style="3"/>
    <col min="11526" max="11526" width="8.54296875" style="3" customWidth="1"/>
    <col min="11527" max="11527" width="12.54296875" style="3" customWidth="1"/>
    <col min="11528" max="11528" width="11.54296875" style="3" customWidth="1"/>
    <col min="11529" max="11532" width="0" style="3" hidden="1" customWidth="1"/>
    <col min="11533" max="11776" width="9.08984375" style="3"/>
    <col min="11777" max="11777" width="66.26953125" style="3" customWidth="1"/>
    <col min="11778" max="11778" width="5.7265625" style="3" customWidth="1"/>
    <col min="11779" max="11779" width="7.54296875" style="3" customWidth="1"/>
    <col min="11780" max="11780" width="8.81640625" style="3" customWidth="1"/>
    <col min="11781" max="11781" width="9.08984375" style="3"/>
    <col min="11782" max="11782" width="8.54296875" style="3" customWidth="1"/>
    <col min="11783" max="11783" width="12.54296875" style="3" customWidth="1"/>
    <col min="11784" max="11784" width="11.54296875" style="3" customWidth="1"/>
    <col min="11785" max="11788" width="0" style="3" hidden="1" customWidth="1"/>
    <col min="11789" max="12032" width="9.08984375" style="3"/>
    <col min="12033" max="12033" width="66.26953125" style="3" customWidth="1"/>
    <col min="12034" max="12034" width="5.7265625" style="3" customWidth="1"/>
    <col min="12035" max="12035" width="7.54296875" style="3" customWidth="1"/>
    <col min="12036" max="12036" width="8.81640625" style="3" customWidth="1"/>
    <col min="12037" max="12037" width="9.08984375" style="3"/>
    <col min="12038" max="12038" width="8.54296875" style="3" customWidth="1"/>
    <col min="12039" max="12039" width="12.54296875" style="3" customWidth="1"/>
    <col min="12040" max="12040" width="11.54296875" style="3" customWidth="1"/>
    <col min="12041" max="12044" width="0" style="3" hidden="1" customWidth="1"/>
    <col min="12045" max="12288" width="9.08984375" style="3"/>
    <col min="12289" max="12289" width="66.26953125" style="3" customWidth="1"/>
    <col min="12290" max="12290" width="5.7265625" style="3" customWidth="1"/>
    <col min="12291" max="12291" width="7.54296875" style="3" customWidth="1"/>
    <col min="12292" max="12292" width="8.81640625" style="3" customWidth="1"/>
    <col min="12293" max="12293" width="9.08984375" style="3"/>
    <col min="12294" max="12294" width="8.54296875" style="3" customWidth="1"/>
    <col min="12295" max="12295" width="12.54296875" style="3" customWidth="1"/>
    <col min="12296" max="12296" width="11.54296875" style="3" customWidth="1"/>
    <col min="12297" max="12300" width="0" style="3" hidden="1" customWidth="1"/>
    <col min="12301" max="12544" width="9.08984375" style="3"/>
    <col min="12545" max="12545" width="66.26953125" style="3" customWidth="1"/>
    <col min="12546" max="12546" width="5.7265625" style="3" customWidth="1"/>
    <col min="12547" max="12547" width="7.54296875" style="3" customWidth="1"/>
    <col min="12548" max="12548" width="8.81640625" style="3" customWidth="1"/>
    <col min="12549" max="12549" width="9.08984375" style="3"/>
    <col min="12550" max="12550" width="8.54296875" style="3" customWidth="1"/>
    <col min="12551" max="12551" width="12.54296875" style="3" customWidth="1"/>
    <col min="12552" max="12552" width="11.54296875" style="3" customWidth="1"/>
    <col min="12553" max="12556" width="0" style="3" hidden="1" customWidth="1"/>
    <col min="12557" max="12800" width="9.08984375" style="3"/>
    <col min="12801" max="12801" width="66.26953125" style="3" customWidth="1"/>
    <col min="12802" max="12802" width="5.7265625" style="3" customWidth="1"/>
    <col min="12803" max="12803" width="7.54296875" style="3" customWidth="1"/>
    <col min="12804" max="12804" width="8.81640625" style="3" customWidth="1"/>
    <col min="12805" max="12805" width="9.08984375" style="3"/>
    <col min="12806" max="12806" width="8.54296875" style="3" customWidth="1"/>
    <col min="12807" max="12807" width="12.54296875" style="3" customWidth="1"/>
    <col min="12808" max="12808" width="11.54296875" style="3" customWidth="1"/>
    <col min="12809" max="12812" width="0" style="3" hidden="1" customWidth="1"/>
    <col min="12813" max="13056" width="9.08984375" style="3"/>
    <col min="13057" max="13057" width="66.26953125" style="3" customWidth="1"/>
    <col min="13058" max="13058" width="5.7265625" style="3" customWidth="1"/>
    <col min="13059" max="13059" width="7.54296875" style="3" customWidth="1"/>
    <col min="13060" max="13060" width="8.81640625" style="3" customWidth="1"/>
    <col min="13061" max="13061" width="9.08984375" style="3"/>
    <col min="13062" max="13062" width="8.54296875" style="3" customWidth="1"/>
    <col min="13063" max="13063" width="12.54296875" style="3" customWidth="1"/>
    <col min="13064" max="13064" width="11.54296875" style="3" customWidth="1"/>
    <col min="13065" max="13068" width="0" style="3" hidden="1" customWidth="1"/>
    <col min="13069" max="13312" width="9.08984375" style="3"/>
    <col min="13313" max="13313" width="66.26953125" style="3" customWidth="1"/>
    <col min="13314" max="13314" width="5.7265625" style="3" customWidth="1"/>
    <col min="13315" max="13315" width="7.54296875" style="3" customWidth="1"/>
    <col min="13316" max="13316" width="8.81640625" style="3" customWidth="1"/>
    <col min="13317" max="13317" width="9.08984375" style="3"/>
    <col min="13318" max="13318" width="8.54296875" style="3" customWidth="1"/>
    <col min="13319" max="13319" width="12.54296875" style="3" customWidth="1"/>
    <col min="13320" max="13320" width="11.54296875" style="3" customWidth="1"/>
    <col min="13321" max="13324" width="0" style="3" hidden="1" customWidth="1"/>
    <col min="13325" max="13568" width="9.08984375" style="3"/>
    <col min="13569" max="13569" width="66.26953125" style="3" customWidth="1"/>
    <col min="13570" max="13570" width="5.7265625" style="3" customWidth="1"/>
    <col min="13571" max="13571" width="7.54296875" style="3" customWidth="1"/>
    <col min="13572" max="13572" width="8.81640625" style="3" customWidth="1"/>
    <col min="13573" max="13573" width="9.08984375" style="3"/>
    <col min="13574" max="13574" width="8.54296875" style="3" customWidth="1"/>
    <col min="13575" max="13575" width="12.54296875" style="3" customWidth="1"/>
    <col min="13576" max="13576" width="11.54296875" style="3" customWidth="1"/>
    <col min="13577" max="13580" width="0" style="3" hidden="1" customWidth="1"/>
    <col min="13581" max="13824" width="9.08984375" style="3"/>
    <col min="13825" max="13825" width="66.26953125" style="3" customWidth="1"/>
    <col min="13826" max="13826" width="5.7265625" style="3" customWidth="1"/>
    <col min="13827" max="13827" width="7.54296875" style="3" customWidth="1"/>
    <col min="13828" max="13828" width="8.81640625" style="3" customWidth="1"/>
    <col min="13829" max="13829" width="9.08984375" style="3"/>
    <col min="13830" max="13830" width="8.54296875" style="3" customWidth="1"/>
    <col min="13831" max="13831" width="12.54296875" style="3" customWidth="1"/>
    <col min="13832" max="13832" width="11.54296875" style="3" customWidth="1"/>
    <col min="13833" max="13836" width="0" style="3" hidden="1" customWidth="1"/>
    <col min="13837" max="14080" width="9.08984375" style="3"/>
    <col min="14081" max="14081" width="66.26953125" style="3" customWidth="1"/>
    <col min="14082" max="14082" width="5.7265625" style="3" customWidth="1"/>
    <col min="14083" max="14083" width="7.54296875" style="3" customWidth="1"/>
    <col min="14084" max="14084" width="8.81640625" style="3" customWidth="1"/>
    <col min="14085" max="14085" width="9.08984375" style="3"/>
    <col min="14086" max="14086" width="8.54296875" style="3" customWidth="1"/>
    <col min="14087" max="14087" width="12.54296875" style="3" customWidth="1"/>
    <col min="14088" max="14088" width="11.54296875" style="3" customWidth="1"/>
    <col min="14089" max="14092" width="0" style="3" hidden="1" customWidth="1"/>
    <col min="14093" max="14336" width="9.08984375" style="3"/>
    <col min="14337" max="14337" width="66.26953125" style="3" customWidth="1"/>
    <col min="14338" max="14338" width="5.7265625" style="3" customWidth="1"/>
    <col min="14339" max="14339" width="7.54296875" style="3" customWidth="1"/>
    <col min="14340" max="14340" width="8.81640625" style="3" customWidth="1"/>
    <col min="14341" max="14341" width="9.08984375" style="3"/>
    <col min="14342" max="14342" width="8.54296875" style="3" customWidth="1"/>
    <col min="14343" max="14343" width="12.54296875" style="3" customWidth="1"/>
    <col min="14344" max="14344" width="11.54296875" style="3" customWidth="1"/>
    <col min="14345" max="14348" width="0" style="3" hidden="1" customWidth="1"/>
    <col min="14349" max="14592" width="9.08984375" style="3"/>
    <col min="14593" max="14593" width="66.26953125" style="3" customWidth="1"/>
    <col min="14594" max="14594" width="5.7265625" style="3" customWidth="1"/>
    <col min="14595" max="14595" width="7.54296875" style="3" customWidth="1"/>
    <col min="14596" max="14596" width="8.81640625" style="3" customWidth="1"/>
    <col min="14597" max="14597" width="9.08984375" style="3"/>
    <col min="14598" max="14598" width="8.54296875" style="3" customWidth="1"/>
    <col min="14599" max="14599" width="12.54296875" style="3" customWidth="1"/>
    <col min="14600" max="14600" width="11.54296875" style="3" customWidth="1"/>
    <col min="14601" max="14604" width="0" style="3" hidden="1" customWidth="1"/>
    <col min="14605" max="14848" width="9.08984375" style="3"/>
    <col min="14849" max="14849" width="66.26953125" style="3" customWidth="1"/>
    <col min="14850" max="14850" width="5.7265625" style="3" customWidth="1"/>
    <col min="14851" max="14851" width="7.54296875" style="3" customWidth="1"/>
    <col min="14852" max="14852" width="8.81640625" style="3" customWidth="1"/>
    <col min="14853" max="14853" width="9.08984375" style="3"/>
    <col min="14854" max="14854" width="8.54296875" style="3" customWidth="1"/>
    <col min="14855" max="14855" width="12.54296875" style="3" customWidth="1"/>
    <col min="14856" max="14856" width="11.54296875" style="3" customWidth="1"/>
    <col min="14857" max="14860" width="0" style="3" hidden="1" customWidth="1"/>
    <col min="14861" max="15104" width="9.08984375" style="3"/>
    <col min="15105" max="15105" width="66.26953125" style="3" customWidth="1"/>
    <col min="15106" max="15106" width="5.7265625" style="3" customWidth="1"/>
    <col min="15107" max="15107" width="7.54296875" style="3" customWidth="1"/>
    <col min="15108" max="15108" width="8.81640625" style="3" customWidth="1"/>
    <col min="15109" max="15109" width="9.08984375" style="3"/>
    <col min="15110" max="15110" width="8.54296875" style="3" customWidth="1"/>
    <col min="15111" max="15111" width="12.54296875" style="3" customWidth="1"/>
    <col min="15112" max="15112" width="11.54296875" style="3" customWidth="1"/>
    <col min="15113" max="15116" width="0" style="3" hidden="1" customWidth="1"/>
    <col min="15117" max="15360" width="9.08984375" style="3"/>
    <col min="15361" max="15361" width="66.26953125" style="3" customWidth="1"/>
    <col min="15362" max="15362" width="5.7265625" style="3" customWidth="1"/>
    <col min="15363" max="15363" width="7.54296875" style="3" customWidth="1"/>
    <col min="15364" max="15364" width="8.81640625" style="3" customWidth="1"/>
    <col min="15365" max="15365" width="9.08984375" style="3"/>
    <col min="15366" max="15366" width="8.54296875" style="3" customWidth="1"/>
    <col min="15367" max="15367" width="12.54296875" style="3" customWidth="1"/>
    <col min="15368" max="15368" width="11.54296875" style="3" customWidth="1"/>
    <col min="15369" max="15372" width="0" style="3" hidden="1" customWidth="1"/>
    <col min="15373" max="15616" width="9.08984375" style="3"/>
    <col min="15617" max="15617" width="66.26953125" style="3" customWidth="1"/>
    <col min="15618" max="15618" width="5.7265625" style="3" customWidth="1"/>
    <col min="15619" max="15619" width="7.54296875" style="3" customWidth="1"/>
    <col min="15620" max="15620" width="8.81640625" style="3" customWidth="1"/>
    <col min="15621" max="15621" width="9.08984375" style="3"/>
    <col min="15622" max="15622" width="8.54296875" style="3" customWidth="1"/>
    <col min="15623" max="15623" width="12.54296875" style="3" customWidth="1"/>
    <col min="15624" max="15624" width="11.54296875" style="3" customWidth="1"/>
    <col min="15625" max="15628" width="0" style="3" hidden="1" customWidth="1"/>
    <col min="15629" max="15872" width="9.08984375" style="3"/>
    <col min="15873" max="15873" width="66.26953125" style="3" customWidth="1"/>
    <col min="15874" max="15874" width="5.7265625" style="3" customWidth="1"/>
    <col min="15875" max="15875" width="7.54296875" style="3" customWidth="1"/>
    <col min="15876" max="15876" width="8.81640625" style="3" customWidth="1"/>
    <col min="15877" max="15877" width="9.08984375" style="3"/>
    <col min="15878" max="15878" width="8.54296875" style="3" customWidth="1"/>
    <col min="15879" max="15879" width="12.54296875" style="3" customWidth="1"/>
    <col min="15880" max="15880" width="11.54296875" style="3" customWidth="1"/>
    <col min="15881" max="15884" width="0" style="3" hidden="1" customWidth="1"/>
    <col min="15885" max="16128" width="9.08984375" style="3"/>
    <col min="16129" max="16129" width="66.26953125" style="3" customWidth="1"/>
    <col min="16130" max="16130" width="5.7265625" style="3" customWidth="1"/>
    <col min="16131" max="16131" width="7.54296875" style="3" customWidth="1"/>
    <col min="16132" max="16132" width="8.81640625" style="3" customWidth="1"/>
    <col min="16133" max="16133" width="9.08984375" style="3"/>
    <col min="16134" max="16134" width="8.54296875" style="3" customWidth="1"/>
    <col min="16135" max="16135" width="12.54296875" style="3" customWidth="1"/>
    <col min="16136" max="16136" width="11.54296875" style="3" customWidth="1"/>
    <col min="16137" max="16140" width="0" style="3" hidden="1" customWidth="1"/>
    <col min="16141" max="16384" width="9.08984375" style="3"/>
  </cols>
  <sheetData>
    <row r="1" spans="1:16" ht="12" customHeight="1" x14ac:dyDescent="0.35">
      <c r="A1" s="37" t="s">
        <v>91</v>
      </c>
    </row>
    <row r="2" spans="1:16" ht="14.25" customHeight="1" x14ac:dyDescent="0.35">
      <c r="A2" s="37" t="s">
        <v>48</v>
      </c>
    </row>
    <row r="3" spans="1:16" x14ac:dyDescent="0.35">
      <c r="A3" s="19"/>
      <c r="B3" s="20"/>
      <c r="C3" s="19"/>
      <c r="D3" s="19"/>
      <c r="E3" s="21"/>
      <c r="F3" s="21"/>
      <c r="G3" s="21"/>
      <c r="H3" s="22"/>
      <c r="I3" s="152"/>
      <c r="J3" s="152"/>
      <c r="K3" s="152"/>
      <c r="L3" s="152"/>
      <c r="M3" s="23"/>
      <c r="N3" s="24"/>
      <c r="O3" s="24"/>
    </row>
    <row r="4" spans="1:16" ht="15" customHeight="1" x14ac:dyDescent="0.35">
      <c r="A4" s="151" t="s">
        <v>128</v>
      </c>
      <c r="B4" s="151"/>
      <c r="C4" s="151"/>
      <c r="D4" s="151"/>
      <c r="E4" s="151"/>
      <c r="F4" s="151"/>
      <c r="G4" s="151"/>
      <c r="H4" s="151"/>
      <c r="I4" s="141" t="s">
        <v>7</v>
      </c>
      <c r="J4" s="142"/>
      <c r="K4" s="143"/>
      <c r="L4" s="135" t="s">
        <v>8</v>
      </c>
      <c r="M4" s="25"/>
    </row>
    <row r="5" spans="1:16" ht="30" customHeight="1" x14ac:dyDescent="0.35">
      <c r="A5" s="135" t="s">
        <v>3</v>
      </c>
      <c r="B5" s="144" t="s">
        <v>4</v>
      </c>
      <c r="C5" s="135" t="s">
        <v>5</v>
      </c>
      <c r="D5" s="146" t="s">
        <v>6</v>
      </c>
      <c r="E5" s="132" t="s">
        <v>7</v>
      </c>
      <c r="F5" s="133"/>
      <c r="G5" s="134"/>
      <c r="H5" s="135" t="s">
        <v>8</v>
      </c>
      <c r="I5" s="4" t="s">
        <v>10</v>
      </c>
      <c r="J5" s="4" t="s">
        <v>11</v>
      </c>
      <c r="K5" s="4" t="s">
        <v>13</v>
      </c>
      <c r="L5" s="136"/>
      <c r="M5" s="137" t="s">
        <v>9</v>
      </c>
    </row>
    <row r="6" spans="1:16" ht="29" x14ac:dyDescent="0.35">
      <c r="A6" s="136"/>
      <c r="B6" s="145"/>
      <c r="C6" s="136"/>
      <c r="D6" s="147"/>
      <c r="E6" s="4" t="s">
        <v>10</v>
      </c>
      <c r="F6" s="4" t="s">
        <v>11</v>
      </c>
      <c r="G6" s="4" t="s">
        <v>12</v>
      </c>
      <c r="H6" s="136"/>
      <c r="I6" s="26">
        <v>3.484</v>
      </c>
      <c r="J6" s="26">
        <v>4.9749999999999996</v>
      </c>
      <c r="K6" s="26">
        <v>11.519</v>
      </c>
      <c r="L6" s="11">
        <f>(I6*4)+(J6*9)+(K6*4)</f>
        <v>104.78700000000001</v>
      </c>
      <c r="M6" s="137"/>
    </row>
    <row r="7" spans="1:16" ht="58" x14ac:dyDescent="0.35">
      <c r="A7" s="27" t="str">
        <f>IF(B7&gt;0,VLOOKUP(B7,[1]TK_Suvestine!A:B,2,FALSE),"")</f>
        <v>Trinta žaliųjų žirnelių sriuba (žirneliai,bulvės, morkos, svogūnai ) (ankštinis patiekalas) (augalinis)(tausojantis)</v>
      </c>
      <c r="B7" s="38" t="s">
        <v>108</v>
      </c>
      <c r="C7" s="28">
        <f t="shared" ref="C7:C11" si="0">IF(D7&gt;0,D7,"")</f>
        <v>150</v>
      </c>
      <c r="D7" s="29">
        <v>150</v>
      </c>
      <c r="E7" s="30">
        <f>IF(B7&gt;0,VLOOKUP(B7,[1]TK_Suvestine!A:F,3,FALSE)/1000*D7,"")</f>
        <v>2.7133799999999999</v>
      </c>
      <c r="F7" s="30">
        <f>IF(B7&gt;0,VLOOKUP(B7,[1]TK_Suvestine!A:F,4,FALSE)/1000*D7,"")</f>
        <v>6.1602600000000001</v>
      </c>
      <c r="G7" s="30">
        <f>IF(B7&gt;0,VLOOKUP(B7,[1]TK_Suvestine!A:F,5,FALSE)/1000*D7,"")</f>
        <v>14.421629999999999</v>
      </c>
      <c r="H7" s="30">
        <f>IF(B7&gt;0,VLOOKUP(B7,[1]TK_Suvestine!A:F,6,FALSE)/1000*D7,"")</f>
        <v>112.57950000000002</v>
      </c>
      <c r="I7" s="26">
        <v>2.6</v>
      </c>
      <c r="J7" s="26">
        <v>30</v>
      </c>
      <c r="K7" s="26">
        <v>2.7</v>
      </c>
      <c r="L7" s="11">
        <f>(I7*4)+(J7*9)+(K7*4)</f>
        <v>291.2</v>
      </c>
      <c r="M7" s="12">
        <f>IF(B7&gt;0,VLOOKUP(B7,[1]TK_Suvestine!A:G,7,FALSE)/1000*D7,"")</f>
        <v>0.28748955000000004</v>
      </c>
    </row>
    <row r="8" spans="1:16" x14ac:dyDescent="0.35">
      <c r="A8" s="27" t="s">
        <v>131</v>
      </c>
      <c r="B8" s="38"/>
      <c r="C8" s="28"/>
      <c r="D8" s="29"/>
      <c r="E8" s="30"/>
      <c r="F8" s="30"/>
      <c r="G8" s="30"/>
      <c r="H8" s="30"/>
      <c r="I8" s="26"/>
      <c r="J8" s="26"/>
      <c r="K8" s="26"/>
      <c r="L8" s="11"/>
      <c r="M8" s="12"/>
    </row>
    <row r="9" spans="1:16" ht="29" x14ac:dyDescent="0.35">
      <c r="A9" s="27" t="s">
        <v>124</v>
      </c>
      <c r="B9" s="32" t="s">
        <v>109</v>
      </c>
      <c r="C9" s="28">
        <f t="shared" si="0"/>
        <v>80</v>
      </c>
      <c r="D9" s="29">
        <v>80</v>
      </c>
      <c r="E9" s="30">
        <f>IF(B9&gt;0,VLOOKUP(B9,[1]TK_Suvestine!A:F,3,FALSE)/1000*D9,"")</f>
        <v>18.773199999999999</v>
      </c>
      <c r="F9" s="30">
        <f>IF(B9&gt;0,VLOOKUP(B9,[1]TK_Suvestine!A:F,4,FALSE)/1000*D9,"")</f>
        <v>5.5724</v>
      </c>
      <c r="G9" s="30">
        <f>IF(B9&gt;0,VLOOKUP(B9,[1]TK_Suvestine!A:F,5,FALSE)/1000*D9,"")</f>
        <v>8.5955999999999992</v>
      </c>
      <c r="H9" s="30">
        <f>IF(B9&gt;0,VLOOKUP(B9,[1]TK_Suvestine!A:F,6,FALSE)/1000*D9,"")</f>
        <v>158.524</v>
      </c>
      <c r="I9" s="10">
        <v>0.7</v>
      </c>
      <c r="J9" s="10">
        <v>0</v>
      </c>
      <c r="K9" s="10">
        <v>2.8</v>
      </c>
      <c r="L9" s="11">
        <f t="shared" ref="L9:L12" si="1">(I9*4)+(J9*9)+(K9*4)</f>
        <v>14</v>
      </c>
      <c r="M9" s="12">
        <f>IF(B9&gt;0,VLOOKUP(B9,[1]TK_Suvestine!A:G,7,FALSE)/1000*D9,"")</f>
        <v>0.65425440000000001</v>
      </c>
    </row>
    <row r="10" spans="1:16" ht="29" x14ac:dyDescent="0.35">
      <c r="A10" s="27" t="str">
        <f>IF(B10&gt;0,VLOOKUP(B10,[1]TK_Suvestine!A:B,2,FALSE),"")</f>
        <v>Biri ryžių kruopų košė su ciberžole (tausojantis)(augalinis)</v>
      </c>
      <c r="B10" s="32" t="s">
        <v>43</v>
      </c>
      <c r="C10" s="28">
        <f t="shared" si="0"/>
        <v>80</v>
      </c>
      <c r="D10" s="29">
        <v>80</v>
      </c>
      <c r="E10" s="30">
        <f>IF(B10&gt;0,VLOOKUP(B10,[1]TK_Suvestine!A:F,3,FALSE)/1000*D10,"")</f>
        <v>2.5343999999999998</v>
      </c>
      <c r="F10" s="30">
        <f>IF(B10&gt;0,VLOOKUP(B10,[1]TK_Suvestine!A:F,4,FALSE)/1000*D10,"")</f>
        <v>0.1152</v>
      </c>
      <c r="G10" s="30">
        <f>IF(B10&gt;0,VLOOKUP(B10,[1]TK_Suvestine!A:F,5,FALSE)/1000*D10,"")</f>
        <v>22.031999999999996</v>
      </c>
      <c r="H10" s="30">
        <f>IF(B10&gt;0,VLOOKUP(B10,[1]TK_Suvestine!A:F,6,FALSE)/1000*D10,"")</f>
        <v>102.52799999999999</v>
      </c>
      <c r="I10" s="10">
        <v>0.7</v>
      </c>
      <c r="J10" s="10">
        <v>0</v>
      </c>
      <c r="K10" s="10">
        <v>2.8</v>
      </c>
      <c r="L10" s="11">
        <f t="shared" si="1"/>
        <v>14</v>
      </c>
      <c r="M10" s="12">
        <f>IF(B10&gt;0,VLOOKUP(B10,[1]TK_Suvestine!A:G,7,FALSE)/1000*D10,"")</f>
        <v>8.0839999999999995E-2</v>
      </c>
    </row>
    <row r="11" spans="1:16" ht="29.25" customHeight="1" x14ac:dyDescent="0.35">
      <c r="A11" s="27" t="str">
        <f>IF(B11&gt;0,VLOOKUP(B11,[1]TK_Suvestine!A:B,2,FALSE),"")</f>
        <v>Pekino kopūstų, agurkų ir pomidorų salotos su bazilikų padažu (augalinis)</v>
      </c>
      <c r="B11" s="32" t="s">
        <v>83</v>
      </c>
      <c r="C11" s="33">
        <f t="shared" si="0"/>
        <v>70</v>
      </c>
      <c r="D11" s="63">
        <v>70</v>
      </c>
      <c r="E11" s="64">
        <f>IF(B11&gt;0,VLOOKUP(B11,[1]TK_Suvestine!A:F,3,FALSE)/1000*D11,"")</f>
        <v>0.69019999999999992</v>
      </c>
      <c r="F11" s="64">
        <f>IF(B11&gt;0,VLOOKUP(B11,[1]TK_Suvestine!A:F,4,FALSE)/1000*D11,"")</f>
        <v>4.3771000000000004</v>
      </c>
      <c r="G11" s="64">
        <f>IF(B11&gt;0,VLOOKUP(B11,[1]TK_Suvestine!A:F,5,FALSE)/1000*D11,"")</f>
        <v>2.5878999999999999</v>
      </c>
      <c r="H11" s="64">
        <f>IF(B11&gt;0,VLOOKUP(B11,[1]TK_Suvestine!A:F,6,FALSE)/1000*D11,"")</f>
        <v>47.25</v>
      </c>
      <c r="I11" s="10">
        <v>0</v>
      </c>
      <c r="J11" s="10">
        <v>0</v>
      </c>
      <c r="K11" s="10">
        <v>0</v>
      </c>
      <c r="L11" s="11">
        <f t="shared" si="1"/>
        <v>0</v>
      </c>
      <c r="M11" s="12">
        <f>IF(B11&gt;0,VLOOKUP(B11,[1]TK_Suvestine!A:G,7,FALSE)/1000*D11,"")</f>
        <v>0.13002898999999998</v>
      </c>
    </row>
    <row r="12" spans="1:16" x14ac:dyDescent="0.35">
      <c r="A12" s="27" t="str">
        <f>IF(B12&gt;0,VLOOKUP(B12,[1]TK_Suvestine!A:B,2,FALSE),"")</f>
        <v>Vaisiai</v>
      </c>
      <c r="B12" s="32" t="s">
        <v>23</v>
      </c>
      <c r="C12" s="28">
        <v>80</v>
      </c>
      <c r="D12" s="29">
        <v>100</v>
      </c>
      <c r="E12" s="34">
        <f>IF(B12&gt;0,VLOOKUP(B12,[1]TK_Suvestine!A:F,3,FALSE)/1000*D12,"")</f>
        <v>0.4</v>
      </c>
      <c r="F12" s="34">
        <f>IF(B12&gt;0,VLOOKUP(B12,[1]TK_Suvestine!A:F,4,FALSE)/1000*D12,"")</f>
        <v>0.4</v>
      </c>
      <c r="G12" s="34">
        <f>IF(B12&gt;0,VLOOKUP(B12,[1]TK_Suvestine!A:F,5,FALSE)/1000*D12,"")</f>
        <v>13</v>
      </c>
      <c r="H12" s="34">
        <f>IF(B12&gt;0,VLOOKUP(B12,[1]TK_Suvestine!A:F,6,FALSE)/1000*D12,"")</f>
        <v>53</v>
      </c>
      <c r="I12" s="10">
        <v>0</v>
      </c>
      <c r="J12" s="10">
        <v>0</v>
      </c>
      <c r="K12" s="10">
        <v>0</v>
      </c>
      <c r="L12" s="11">
        <f t="shared" si="1"/>
        <v>0</v>
      </c>
      <c r="M12" s="12">
        <f>IF(B12&gt;0,VLOOKUP(B12,[1]TK_Suvestine!A:G,7,FALSE)/1000*D12,"")</f>
        <v>0.15</v>
      </c>
      <c r="N12" s="13"/>
      <c r="O12" s="13"/>
      <c r="P12" s="13"/>
    </row>
    <row r="13" spans="1:16" ht="15" hidden="1" customHeight="1" x14ac:dyDescent="0.35">
      <c r="I13" s="138" t="s">
        <v>2</v>
      </c>
      <c r="J13" s="138"/>
      <c r="K13" s="138"/>
      <c r="L13" s="138"/>
      <c r="M13" s="25"/>
    </row>
    <row r="14" spans="1:16" ht="15" hidden="1" customHeight="1" x14ac:dyDescent="0.35">
      <c r="A14" s="139" t="s">
        <v>24</v>
      </c>
      <c r="B14" s="139"/>
      <c r="C14" s="139"/>
      <c r="D14" s="139"/>
      <c r="E14" s="139"/>
      <c r="F14" s="139"/>
      <c r="G14" s="139"/>
      <c r="H14" s="139"/>
      <c r="I14" s="141" t="s">
        <v>7</v>
      </c>
      <c r="J14" s="142"/>
      <c r="K14" s="143"/>
      <c r="L14" s="135" t="s">
        <v>8</v>
      </c>
      <c r="M14" s="25"/>
    </row>
    <row r="15" spans="1:16" ht="29" hidden="1" x14ac:dyDescent="0.35">
      <c r="A15" s="135" t="s">
        <v>3</v>
      </c>
      <c r="B15" s="144" t="s">
        <v>4</v>
      </c>
      <c r="C15" s="135" t="s">
        <v>5</v>
      </c>
      <c r="D15" s="146" t="s">
        <v>6</v>
      </c>
      <c r="E15" s="132" t="s">
        <v>7</v>
      </c>
      <c r="F15" s="133"/>
      <c r="G15" s="134"/>
      <c r="H15" s="135" t="s">
        <v>8</v>
      </c>
      <c r="I15" s="4" t="s">
        <v>10</v>
      </c>
      <c r="J15" s="4" t="s">
        <v>11</v>
      </c>
      <c r="K15" s="4" t="s">
        <v>13</v>
      </c>
      <c r="L15" s="136"/>
      <c r="M15" s="137" t="s">
        <v>9</v>
      </c>
    </row>
    <row r="16" spans="1:16" ht="29" hidden="1" x14ac:dyDescent="0.35">
      <c r="A16" s="136"/>
      <c r="B16" s="145"/>
      <c r="C16" s="136"/>
      <c r="D16" s="147"/>
      <c r="E16" s="4" t="s">
        <v>10</v>
      </c>
      <c r="F16" s="4" t="s">
        <v>11</v>
      </c>
      <c r="G16" s="4" t="s">
        <v>12</v>
      </c>
      <c r="H16" s="136"/>
      <c r="I16" s="10">
        <v>5.4349999999999996</v>
      </c>
      <c r="J16" s="10">
        <v>2.69</v>
      </c>
      <c r="K16" s="10">
        <v>33.28</v>
      </c>
      <c r="L16" s="11">
        <f t="shared" ref="L16:L20" si="2">(I16*4)+(J16*9)+(K16*4)</f>
        <v>179.07</v>
      </c>
      <c r="M16" s="137"/>
    </row>
    <row r="17" spans="1:13" ht="29" hidden="1" x14ac:dyDescent="0.35">
      <c r="A17" s="27" t="str">
        <f>IF(B17&gt;0,VLOOKUP(B17,[1]TK_Suvestine!A:B,2,FALSE),"")</f>
        <v>Pieniška (pienas2.5%) makaronų sriuba (tausojantis)</v>
      </c>
      <c r="B17" s="38" t="s">
        <v>110</v>
      </c>
      <c r="C17" s="28" t="str">
        <f t="shared" ref="C17:C21" si="3">IF(D17&gt;0,D17,"")</f>
        <v/>
      </c>
      <c r="D17" s="8"/>
      <c r="E17" s="9">
        <f>IF(B17&gt;0,VLOOKUP(B17,[1]TK_Suvestine!A:F,3,FALSE)/1000*D17,"")</f>
        <v>0</v>
      </c>
      <c r="F17" s="9">
        <f>IF(B17&gt;0,VLOOKUP(B17,[1]TK_Suvestine!A:F,4,FALSE)/1000*D17,"")</f>
        <v>0</v>
      </c>
      <c r="G17" s="9">
        <f>IF(B17&gt;0,VLOOKUP(B17,[1]TK_Suvestine!A:F,5,FALSE)/1000*D17,"")</f>
        <v>0</v>
      </c>
      <c r="H17" s="9">
        <f>IF(B17&gt;0,VLOOKUP(B17,[1]TK_Suvestine!A:F,6,FALSE)/1000*D17,"")</f>
        <v>0</v>
      </c>
      <c r="I17" s="8">
        <v>2.4</v>
      </c>
      <c r="J17" s="8">
        <v>30</v>
      </c>
      <c r="K17" s="8">
        <v>3.1</v>
      </c>
      <c r="L17" s="11">
        <f t="shared" si="2"/>
        <v>292</v>
      </c>
      <c r="M17" s="12">
        <f>IF(B17&gt;0,VLOOKUP(B17,[1]TK_Suvestine!A:G,7,FALSE)/1000*D17,"")</f>
        <v>0</v>
      </c>
    </row>
    <row r="18" spans="1:13" hidden="1" x14ac:dyDescent="0.35">
      <c r="A18" s="5" t="str">
        <f>IF(B18&gt;0,VLOOKUP(B18,[1]TK_Suvestine!A:B,2,FALSE),"")</f>
        <v/>
      </c>
      <c r="B18" s="47"/>
      <c r="C18" s="28" t="str">
        <f t="shared" si="3"/>
        <v/>
      </c>
      <c r="D18" s="5"/>
      <c r="E18" s="9" t="str">
        <f>IF(B18&gt;0,VLOOKUP(B18,[1]TK_Suvestine!A:F,3,FALSE)/1000*D18,"")</f>
        <v/>
      </c>
      <c r="F18" s="9" t="str">
        <f>IF(B18&gt;0,VLOOKUP(B18,[1]TK_Suvestine!A:F,4,FALSE)/1000*D18,"")</f>
        <v/>
      </c>
      <c r="G18" s="9" t="str">
        <f>IF(B18&gt;0,VLOOKUP(B18,[1]TK_Suvestine!A:F,5,FALSE)/1000*D18,"")</f>
        <v/>
      </c>
      <c r="H18" s="9" t="str">
        <f>IF(B18&gt;0,VLOOKUP(B18,[1]TK_Suvestine!A:F,6,FALSE)/1000*D18,"")</f>
        <v/>
      </c>
      <c r="I18" s="10">
        <v>0</v>
      </c>
      <c r="J18" s="10">
        <v>0</v>
      </c>
      <c r="K18" s="10">
        <v>0</v>
      </c>
      <c r="L18" s="11">
        <f t="shared" si="2"/>
        <v>0</v>
      </c>
      <c r="M18" s="12" t="str">
        <f>IF(B18&gt;0,VLOOKUP(B18,[1]TK_Suvestine!A:G,7,FALSE)/1000*D18,"")</f>
        <v/>
      </c>
    </row>
    <row r="19" spans="1:13" hidden="1" x14ac:dyDescent="0.35">
      <c r="A19" s="27" t="str">
        <f>IF(B19&gt;0,VLOOKUP(B19,[1]TK_Suvestine!A:B,2,FALSE),"")</f>
        <v/>
      </c>
      <c r="B19" s="39"/>
      <c r="C19" s="28" t="str">
        <f t="shared" si="3"/>
        <v/>
      </c>
      <c r="D19" s="5"/>
      <c r="E19" s="9" t="str">
        <f>IF(B19&gt;0,VLOOKUP(B19,[1]TK_Suvestine!A:F,3,FALSE)/1000*D19,"")</f>
        <v/>
      </c>
      <c r="F19" s="9" t="str">
        <f>IF(B19&gt;0,VLOOKUP(B19,[1]TK_Suvestine!A:F,4,FALSE)/1000*D19,"")</f>
        <v/>
      </c>
      <c r="G19" s="9" t="str">
        <f>IF(B19&gt;0,VLOOKUP(B19,[1]TK_Suvestine!A:F,5,FALSE)/1000*D19,"")</f>
        <v/>
      </c>
      <c r="H19" s="9" t="str">
        <f>IF(B19&gt;0,VLOOKUP(B19,[1]TK_Suvestine!A:F,6,FALSE)/1000*D19,"")</f>
        <v/>
      </c>
      <c r="I19" s="10">
        <v>0</v>
      </c>
      <c r="J19" s="10">
        <v>0</v>
      </c>
      <c r="K19" s="10">
        <v>0</v>
      </c>
      <c r="L19" s="11">
        <f t="shared" si="2"/>
        <v>0</v>
      </c>
      <c r="M19" s="12" t="str">
        <f>IF(B19&gt;0,VLOOKUP(B19,[1]TK_Suvestine!A:G,7,FALSE)/1000*D19,"")</f>
        <v/>
      </c>
    </row>
    <row r="20" spans="1:13" hidden="1" x14ac:dyDescent="0.35">
      <c r="A20" s="40" t="str">
        <f>IF(B20&gt;0,VLOOKUP(B20,[1]TK_Suvestine!A:B,2,FALSE),"")</f>
        <v/>
      </c>
      <c r="B20" s="41"/>
      <c r="C20" s="28" t="str">
        <f t="shared" si="3"/>
        <v/>
      </c>
      <c r="D20" s="5"/>
      <c r="E20" s="9" t="str">
        <f>IF(B20&gt;0,VLOOKUP(B20,[1]TK_Suvestine!A:F,3,FALSE)/1000*D20,"")</f>
        <v/>
      </c>
      <c r="F20" s="9" t="str">
        <f>IF(B20&gt;0,VLOOKUP(B20,[1]TK_Suvestine!A:F,4,FALSE)/1000*D20,"")</f>
        <v/>
      </c>
      <c r="G20" s="9" t="str">
        <f>IF(B20&gt;0,VLOOKUP(B20,[1]TK_Suvestine!A:F,5,FALSE)/1000*D20,"")</f>
        <v/>
      </c>
      <c r="H20" s="9" t="str">
        <f>IF(B20&gt;0,VLOOKUP(B20,[1]TK_Suvestine!A:F,6,FALSE)/1000*D20,"")</f>
        <v/>
      </c>
      <c r="I20" s="10">
        <v>0</v>
      </c>
      <c r="J20" s="10">
        <v>0</v>
      </c>
      <c r="K20" s="10">
        <v>0</v>
      </c>
      <c r="L20" s="8">
        <f t="shared" si="2"/>
        <v>0</v>
      </c>
      <c r="M20" s="12" t="str">
        <f>IF(B20&gt;0,VLOOKUP(B20,[1]TK_Suvestine!A:G,7,FALSE)/1000*D20,"")</f>
        <v/>
      </c>
    </row>
    <row r="21" spans="1:13" hidden="1" x14ac:dyDescent="0.35">
      <c r="A21" s="29" t="str">
        <f>IF(B21&gt;0,VLOOKUP(B21,[1]TK_Suvestine!A:B,2,FALSE),"")</f>
        <v/>
      </c>
      <c r="B21" s="39"/>
      <c r="C21" s="28" t="str">
        <f t="shared" si="3"/>
        <v/>
      </c>
      <c r="D21" s="5"/>
      <c r="E21" s="9" t="str">
        <f>IF(B21&gt;0,VLOOKUP(B21,[1]TK_Suvestine!A:F,3,FALSE)/1000*D21,"")</f>
        <v/>
      </c>
      <c r="F21" s="9" t="str">
        <f>IF(B21&gt;0,VLOOKUP(B21,[1]TK_Suvestine!A:F,4,FALSE)/1000*D21,"")</f>
        <v/>
      </c>
      <c r="G21" s="9" t="str">
        <f>IF(B21&gt;0,VLOOKUP(B21,[1]TK_Suvestine!A:F,5,FALSE)/1000*D21,"")</f>
        <v/>
      </c>
      <c r="H21" s="9" t="str">
        <f>IF(B21&gt;0,VLOOKUP(B21,[1]TK_Suvestine!A:F,6,FALSE)/1000*D21,"")</f>
        <v/>
      </c>
      <c r="I21" s="8">
        <f>SUM(I16:I20)</f>
        <v>7.8349999999999991</v>
      </c>
      <c r="J21" s="8">
        <f>SUM(J16:J20)</f>
        <v>32.69</v>
      </c>
      <c r="K21" s="8">
        <f>SUM(K16:K20)</f>
        <v>36.380000000000003</v>
      </c>
      <c r="L21" s="8">
        <f>SUM(L16:L20)</f>
        <v>471.07</v>
      </c>
      <c r="M21" s="12" t="str">
        <f>IF(B21&gt;0,VLOOKUP(B21,[1]TK_Suvestine!A:G,7,FALSE)/1000*D21,"")</f>
        <v/>
      </c>
    </row>
    <row r="22" spans="1:13" ht="15" hidden="1" customHeight="1" x14ac:dyDescent="0.35">
      <c r="A22" s="129" t="s">
        <v>15</v>
      </c>
      <c r="B22" s="130"/>
      <c r="C22" s="131"/>
      <c r="D22" s="42"/>
      <c r="E22" s="43">
        <f>SUM(E17:E21)</f>
        <v>0</v>
      </c>
      <c r="F22" s="43">
        <f>SUM(F17:F21)</f>
        <v>0</v>
      </c>
      <c r="G22" s="43">
        <f>SUM(G17:G21)</f>
        <v>0</v>
      </c>
      <c r="H22" s="43">
        <f>SUM(H17:H21)</f>
        <v>0</v>
      </c>
      <c r="M22" s="16">
        <f>SUM(M17:M21)</f>
        <v>0</v>
      </c>
    </row>
    <row r="23" spans="1:13" ht="15" customHeight="1" x14ac:dyDescent="0.35">
      <c r="A23" s="45" t="str">
        <f>IF(B23&gt;0,VLOOKUP(B23,[1]TK_Suvestine!A:B,2,FALSE),"")</f>
        <v>Mieliniai blynai</v>
      </c>
      <c r="B23" s="38" t="s">
        <v>111</v>
      </c>
      <c r="C23" s="5">
        <f t="shared" ref="C23:C27" si="4">IF(D23&gt;0,D23,"")</f>
        <v>100</v>
      </c>
      <c r="D23" s="5">
        <v>100</v>
      </c>
      <c r="E23" s="46">
        <f>IF(B23&gt;0,VLOOKUP(B23,[1]TK_Suvestine!A:F,3,FALSE)/1000*D23,"")</f>
        <v>7.6415000000000006</v>
      </c>
      <c r="F23" s="46">
        <f>IF(B23&gt;0,VLOOKUP(B23,[1]TK_Suvestine!A:F,4,FALSE)/1000*D23,"")</f>
        <v>10.271999999999998</v>
      </c>
      <c r="G23" s="46">
        <f>IF(B23&gt;0,VLOOKUP(B23,[1]TK_Suvestine!A:F,5,FALSE)/1000*D23,"")</f>
        <v>37.718499999999999</v>
      </c>
      <c r="H23" s="46">
        <f>IF(B23&gt;0,VLOOKUP(B23,[1]TK_Suvestine!A:F,6,FALSE)/1000*D23,"")</f>
        <v>269.8005</v>
      </c>
      <c r="I23" s="8"/>
      <c r="J23" s="8"/>
      <c r="K23" s="8"/>
      <c r="L23" s="8">
        <f t="shared" ref="L23:L26" si="5">(I23*4)+(J23*9)+(K23*4)</f>
        <v>0</v>
      </c>
      <c r="M23" s="12">
        <f>IF(B23&gt;0,VLOOKUP(B23,[1]TK_Suvestine!A:G,7,FALSE)/1000*D23,"")</f>
        <v>0.144209</v>
      </c>
    </row>
    <row r="24" spans="1:13" x14ac:dyDescent="0.35">
      <c r="A24" s="45" t="str">
        <f>IF(B24&gt;0,VLOOKUP(B24,[1]TK_Suvestine!A:B,2,FALSE),"")</f>
        <v>Trintos uogos</v>
      </c>
      <c r="B24" s="32" t="s">
        <v>14</v>
      </c>
      <c r="C24" s="5">
        <f t="shared" si="4"/>
        <v>20</v>
      </c>
      <c r="D24" s="5">
        <v>20</v>
      </c>
      <c r="E24" s="46">
        <f>IF(B24&gt;0,VLOOKUP(B24,[1]TK_Suvestine!A:F,3,FALSE)/1000*D24,"")</f>
        <v>0.25680000000000003</v>
      </c>
      <c r="F24" s="46">
        <f>IF(B24&gt;0,VLOOKUP(B24,[1]TK_Suvestine!A:F,4,FALSE)/1000*D24,"")</f>
        <v>0.12840000000000001</v>
      </c>
      <c r="G24" s="46">
        <f>IF(B24&gt;0,VLOOKUP(B24,[1]TK_Suvestine!A:F,5,FALSE)/1000*D24,"")</f>
        <v>3.3380000000000001</v>
      </c>
      <c r="H24" s="46">
        <f>IF(B24&gt;0,VLOOKUP(B24,[1]TK_Suvestine!A:F,6,FALSE)/1000*D24,"")</f>
        <v>10.502000000000001</v>
      </c>
      <c r="I24" s="8"/>
      <c r="J24" s="8"/>
      <c r="K24" s="8"/>
      <c r="L24" s="8">
        <f t="shared" si="5"/>
        <v>0</v>
      </c>
      <c r="M24" s="12">
        <f>IF(B24&gt;0,VLOOKUP(B24,[1]TK_Suvestine!A:G,7,FALSE)/1000*D24,"")</f>
        <v>9.6953999999999999E-2</v>
      </c>
    </row>
    <row r="25" spans="1:13" s="24" customFormat="1" ht="15" hidden="1" customHeight="1" x14ac:dyDescent="0.35">
      <c r="A25" s="60" t="str">
        <f>IF(B25&gt;0,VLOOKUP(B25,[1]TK_Suvestine!A:B,2,FALSE),"")</f>
        <v/>
      </c>
      <c r="B25" s="38"/>
      <c r="C25" s="69" t="str">
        <f t="shared" si="4"/>
        <v/>
      </c>
      <c r="D25" s="69"/>
      <c r="E25" s="70" t="str">
        <f>IF(B25&gt;0,VLOOKUP(B25,[1]TK_Suvestine!A:F,3,FALSE)/1000*D25,"")</f>
        <v/>
      </c>
      <c r="F25" s="70" t="str">
        <f>IF(B25&gt;0,VLOOKUP(B25,[1]TK_Suvestine!A:F,4,FALSE)/1000*D25,"")</f>
        <v/>
      </c>
      <c r="G25" s="70" t="str">
        <f>IF(B25&gt;0,VLOOKUP(B25,[1]TK_Suvestine!A:F,5,FALSE)/1000*D25,"")</f>
        <v/>
      </c>
      <c r="H25" s="70" t="str">
        <f>IF(B25&gt;0,VLOOKUP(B25,[1]TK_Suvestine!A:F,6,FALSE)/1000*D25,"")</f>
        <v/>
      </c>
      <c r="I25" s="69"/>
      <c r="J25" s="69"/>
      <c r="K25" s="69"/>
      <c r="L25" s="69">
        <f t="shared" si="5"/>
        <v>0</v>
      </c>
      <c r="M25" s="71" t="str">
        <f>IF(B25&gt;0,VLOOKUP(B25,[1]TK_Suvestine!A:G,7,FALSE)/1000*D25,"")</f>
        <v/>
      </c>
    </row>
    <row r="26" spans="1:13" s="24" customFormat="1" ht="15" hidden="1" customHeight="1" x14ac:dyDescent="0.35">
      <c r="A26" s="60" t="str">
        <f>IF(B26&gt;0,VLOOKUP(B26,[1]TK_Suvestine!A:B,2,FALSE),"")</f>
        <v/>
      </c>
      <c r="B26" s="72"/>
      <c r="C26" s="69" t="str">
        <f t="shared" si="4"/>
        <v/>
      </c>
      <c r="D26" s="69"/>
      <c r="E26" s="70" t="str">
        <f>IF(B26&gt;0,VLOOKUP(B26,[1]TK_Suvestine!A:F,3,FALSE)/1000*D26,"")</f>
        <v/>
      </c>
      <c r="F26" s="70" t="str">
        <f>IF(B26&gt;0,VLOOKUP(B26,[1]TK_Suvestine!A:F,4,FALSE)/1000*D26,"")</f>
        <v/>
      </c>
      <c r="G26" s="70" t="str">
        <f>IF(B26&gt;0,VLOOKUP(B26,[1]TK_Suvestine!A:F,5,FALSE)/1000*D26,"")</f>
        <v/>
      </c>
      <c r="H26" s="70" t="str">
        <f>IF(B26&gt;0,VLOOKUP(B26,[1]TK_Suvestine!A:F,6,FALSE)/1000*D26,"")</f>
        <v/>
      </c>
      <c r="I26" s="69"/>
      <c r="J26" s="69"/>
      <c r="K26" s="69"/>
      <c r="L26" s="69">
        <f t="shared" si="5"/>
        <v>0</v>
      </c>
      <c r="M26" s="71" t="str">
        <f>IF(B26&gt;0,VLOOKUP(B26,[1]TK_Suvestine!A:G,7,FALSE)/1000*D26,"")</f>
        <v/>
      </c>
    </row>
    <row r="27" spans="1:13" s="24" customFormat="1" ht="15" hidden="1" customHeight="1" x14ac:dyDescent="0.35">
      <c r="A27" s="60" t="str">
        <f>IF(B27&gt;0,VLOOKUP(B27,[1]TK_Suvestine!A:B,2,FALSE),"")</f>
        <v/>
      </c>
      <c r="B27" s="72"/>
      <c r="C27" s="69" t="str">
        <f t="shared" si="4"/>
        <v/>
      </c>
      <c r="D27" s="69"/>
      <c r="E27" s="70" t="str">
        <f>IF(B27&gt;0,VLOOKUP(B27,[1]TK_Suvestine!A:F,3,FALSE)/1000*D27,"")</f>
        <v/>
      </c>
      <c r="F27" s="70" t="str">
        <f>IF(B27&gt;0,VLOOKUP(B27,[1]TK_Suvestine!A:F,4,FALSE)/1000*D27,"")</f>
        <v/>
      </c>
      <c r="G27" s="70" t="str">
        <f>IF(B27&gt;0,VLOOKUP(B27,[1]TK_Suvestine!A:F,5,FALSE)/1000*D27,"")</f>
        <v/>
      </c>
      <c r="H27" s="70" t="str">
        <f>IF(B27&gt;0,VLOOKUP(B27,[1]TK_Suvestine!A:F,6,FALSE)/1000*D27,"")</f>
        <v/>
      </c>
      <c r="I27" s="69">
        <f>SUM(I23:I26)</f>
        <v>0</v>
      </c>
      <c r="J27" s="69">
        <f>SUM(J23:J26)</f>
        <v>0</v>
      </c>
      <c r="K27" s="69">
        <f>SUM(K23:K26)</f>
        <v>0</v>
      </c>
      <c r="L27" s="69">
        <f>SUM(L23:L26)</f>
        <v>0</v>
      </c>
      <c r="M27" s="71" t="str">
        <f>IF(B27&gt;0,VLOOKUP(B27,[1]TK_Suvestine!A:G,7,FALSE)/1000*D27,"")</f>
        <v/>
      </c>
    </row>
    <row r="28" spans="1:13" x14ac:dyDescent="0.35">
      <c r="A28" s="13"/>
      <c r="B28" s="48"/>
      <c r="C28" s="13"/>
      <c r="D28" s="13"/>
      <c r="E28" s="13"/>
      <c r="F28" s="13"/>
      <c r="G28" s="13"/>
      <c r="H28" s="13"/>
    </row>
    <row r="30" spans="1:13" x14ac:dyDescent="0.35">
      <c r="E30" s="49"/>
    </row>
  </sheetData>
  <mergeCells count="23">
    <mergeCell ref="I3:L3"/>
    <mergeCell ref="A4:H4"/>
    <mergeCell ref="I4:K4"/>
    <mergeCell ref="L4:L5"/>
    <mergeCell ref="A5:A6"/>
    <mergeCell ref="B5:B6"/>
    <mergeCell ref="C5:C6"/>
    <mergeCell ref="D5:D6"/>
    <mergeCell ref="A22:C22"/>
    <mergeCell ref="E5:G5"/>
    <mergeCell ref="H5:H6"/>
    <mergeCell ref="M5:M6"/>
    <mergeCell ref="I13:L13"/>
    <mergeCell ref="A14:H14"/>
    <mergeCell ref="I14:K14"/>
    <mergeCell ref="L14:L15"/>
    <mergeCell ref="A15:A16"/>
    <mergeCell ref="B15:B16"/>
    <mergeCell ref="C15:C16"/>
    <mergeCell ref="D15:D16"/>
    <mergeCell ref="E15:G15"/>
    <mergeCell ref="H15:H16"/>
    <mergeCell ref="M15:M16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&amp;C14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Lapas318">
    <tabColor rgb="FFFFC000"/>
    <pageSetUpPr fitToPage="1"/>
  </sheetPr>
  <dimension ref="A1:O26"/>
  <sheetViews>
    <sheetView tabSelected="1" showWhiteSpace="0" zoomScaleNormal="100" workbookViewId="0">
      <selection activeCell="P27" sqref="P27"/>
    </sheetView>
  </sheetViews>
  <sheetFormatPr defaultRowHeight="14.5" x14ac:dyDescent="0.35"/>
  <cols>
    <col min="1" max="1" width="35.08984375" style="73" customWidth="1"/>
    <col min="2" max="2" width="5.7265625" style="74" customWidth="1"/>
    <col min="3" max="3" width="10.54296875" style="75" customWidth="1"/>
    <col min="4" max="4" width="8.81640625" style="75" hidden="1" customWidth="1"/>
    <col min="5" max="5" width="9.08984375" style="75"/>
    <col min="6" max="6" width="8.54296875" style="75" customWidth="1"/>
    <col min="7" max="7" width="13.36328125" style="75" customWidth="1"/>
    <col min="8" max="8" width="11.81640625" style="75" customWidth="1"/>
    <col min="9" max="9" width="10.36328125" style="75" hidden="1" customWidth="1"/>
    <col min="10" max="10" width="10.54296875" style="75" hidden="1" customWidth="1"/>
    <col min="11" max="11" width="10" style="75" hidden="1" customWidth="1"/>
    <col min="12" max="12" width="9.54296875" style="75" hidden="1" customWidth="1"/>
    <col min="13" max="13" width="11.81640625" style="75" hidden="1" customWidth="1"/>
    <col min="14" max="256" width="9.08984375" style="75"/>
    <col min="257" max="257" width="66.26953125" style="75" customWidth="1"/>
    <col min="258" max="258" width="5.7265625" style="75" customWidth="1"/>
    <col min="259" max="259" width="7.54296875" style="75" customWidth="1"/>
    <col min="260" max="260" width="8.81640625" style="75" customWidth="1"/>
    <col min="261" max="261" width="9.08984375" style="75"/>
    <col min="262" max="262" width="8.54296875" style="75" customWidth="1"/>
    <col min="263" max="263" width="12.54296875" style="75" customWidth="1"/>
    <col min="264" max="264" width="11.54296875" style="75" customWidth="1"/>
    <col min="265" max="268" width="0" style="75" hidden="1" customWidth="1"/>
    <col min="269" max="512" width="9.08984375" style="75"/>
    <col min="513" max="513" width="66.26953125" style="75" customWidth="1"/>
    <col min="514" max="514" width="5.7265625" style="75" customWidth="1"/>
    <col min="515" max="515" width="7.54296875" style="75" customWidth="1"/>
    <col min="516" max="516" width="8.81640625" style="75" customWidth="1"/>
    <col min="517" max="517" width="9.08984375" style="75"/>
    <col min="518" max="518" width="8.54296875" style="75" customWidth="1"/>
    <col min="519" max="519" width="12.54296875" style="75" customWidth="1"/>
    <col min="520" max="520" width="11.54296875" style="75" customWidth="1"/>
    <col min="521" max="524" width="0" style="75" hidden="1" customWidth="1"/>
    <col min="525" max="768" width="9.08984375" style="75"/>
    <col min="769" max="769" width="66.26953125" style="75" customWidth="1"/>
    <col min="770" max="770" width="5.7265625" style="75" customWidth="1"/>
    <col min="771" max="771" width="7.54296875" style="75" customWidth="1"/>
    <col min="772" max="772" width="8.81640625" style="75" customWidth="1"/>
    <col min="773" max="773" width="9.08984375" style="75"/>
    <col min="774" max="774" width="8.54296875" style="75" customWidth="1"/>
    <col min="775" max="775" width="12.54296875" style="75" customWidth="1"/>
    <col min="776" max="776" width="11.54296875" style="75" customWidth="1"/>
    <col min="777" max="780" width="0" style="75" hidden="1" customWidth="1"/>
    <col min="781" max="1024" width="9.08984375" style="75"/>
    <col min="1025" max="1025" width="66.26953125" style="75" customWidth="1"/>
    <col min="1026" max="1026" width="5.7265625" style="75" customWidth="1"/>
    <col min="1027" max="1027" width="7.54296875" style="75" customWidth="1"/>
    <col min="1028" max="1028" width="8.81640625" style="75" customWidth="1"/>
    <col min="1029" max="1029" width="9.08984375" style="75"/>
    <col min="1030" max="1030" width="8.54296875" style="75" customWidth="1"/>
    <col min="1031" max="1031" width="12.54296875" style="75" customWidth="1"/>
    <col min="1032" max="1032" width="11.54296875" style="75" customWidth="1"/>
    <col min="1033" max="1036" width="0" style="75" hidden="1" customWidth="1"/>
    <col min="1037" max="1280" width="9.08984375" style="75"/>
    <col min="1281" max="1281" width="66.26953125" style="75" customWidth="1"/>
    <col min="1282" max="1282" width="5.7265625" style="75" customWidth="1"/>
    <col min="1283" max="1283" width="7.54296875" style="75" customWidth="1"/>
    <col min="1284" max="1284" width="8.81640625" style="75" customWidth="1"/>
    <col min="1285" max="1285" width="9.08984375" style="75"/>
    <col min="1286" max="1286" width="8.54296875" style="75" customWidth="1"/>
    <col min="1287" max="1287" width="12.54296875" style="75" customWidth="1"/>
    <col min="1288" max="1288" width="11.54296875" style="75" customWidth="1"/>
    <col min="1289" max="1292" width="0" style="75" hidden="1" customWidth="1"/>
    <col min="1293" max="1536" width="9.08984375" style="75"/>
    <col min="1537" max="1537" width="66.26953125" style="75" customWidth="1"/>
    <col min="1538" max="1538" width="5.7265625" style="75" customWidth="1"/>
    <col min="1539" max="1539" width="7.54296875" style="75" customWidth="1"/>
    <col min="1540" max="1540" width="8.81640625" style="75" customWidth="1"/>
    <col min="1541" max="1541" width="9.08984375" style="75"/>
    <col min="1542" max="1542" width="8.54296875" style="75" customWidth="1"/>
    <col min="1543" max="1543" width="12.54296875" style="75" customWidth="1"/>
    <col min="1544" max="1544" width="11.54296875" style="75" customWidth="1"/>
    <col min="1545" max="1548" width="0" style="75" hidden="1" customWidth="1"/>
    <col min="1549" max="1792" width="9.08984375" style="75"/>
    <col min="1793" max="1793" width="66.26953125" style="75" customWidth="1"/>
    <col min="1794" max="1794" width="5.7265625" style="75" customWidth="1"/>
    <col min="1795" max="1795" width="7.54296875" style="75" customWidth="1"/>
    <col min="1796" max="1796" width="8.81640625" style="75" customWidth="1"/>
    <col min="1797" max="1797" width="9.08984375" style="75"/>
    <col min="1798" max="1798" width="8.54296875" style="75" customWidth="1"/>
    <col min="1799" max="1799" width="12.54296875" style="75" customWidth="1"/>
    <col min="1800" max="1800" width="11.54296875" style="75" customWidth="1"/>
    <col min="1801" max="1804" width="0" style="75" hidden="1" customWidth="1"/>
    <col min="1805" max="2048" width="9.08984375" style="75"/>
    <col min="2049" max="2049" width="66.26953125" style="75" customWidth="1"/>
    <col min="2050" max="2050" width="5.7265625" style="75" customWidth="1"/>
    <col min="2051" max="2051" width="7.54296875" style="75" customWidth="1"/>
    <col min="2052" max="2052" width="8.81640625" style="75" customWidth="1"/>
    <col min="2053" max="2053" width="9.08984375" style="75"/>
    <col min="2054" max="2054" width="8.54296875" style="75" customWidth="1"/>
    <col min="2055" max="2055" width="12.54296875" style="75" customWidth="1"/>
    <col min="2056" max="2056" width="11.54296875" style="75" customWidth="1"/>
    <col min="2057" max="2060" width="0" style="75" hidden="1" customWidth="1"/>
    <col min="2061" max="2304" width="9.08984375" style="75"/>
    <col min="2305" max="2305" width="66.26953125" style="75" customWidth="1"/>
    <col min="2306" max="2306" width="5.7265625" style="75" customWidth="1"/>
    <col min="2307" max="2307" width="7.54296875" style="75" customWidth="1"/>
    <col min="2308" max="2308" width="8.81640625" style="75" customWidth="1"/>
    <col min="2309" max="2309" width="9.08984375" style="75"/>
    <col min="2310" max="2310" width="8.54296875" style="75" customWidth="1"/>
    <col min="2311" max="2311" width="12.54296875" style="75" customWidth="1"/>
    <col min="2312" max="2312" width="11.54296875" style="75" customWidth="1"/>
    <col min="2313" max="2316" width="0" style="75" hidden="1" customWidth="1"/>
    <col min="2317" max="2560" width="9.08984375" style="75"/>
    <col min="2561" max="2561" width="66.26953125" style="75" customWidth="1"/>
    <col min="2562" max="2562" width="5.7265625" style="75" customWidth="1"/>
    <col min="2563" max="2563" width="7.54296875" style="75" customWidth="1"/>
    <col min="2564" max="2564" width="8.81640625" style="75" customWidth="1"/>
    <col min="2565" max="2565" width="9.08984375" style="75"/>
    <col min="2566" max="2566" width="8.54296875" style="75" customWidth="1"/>
    <col min="2567" max="2567" width="12.54296875" style="75" customWidth="1"/>
    <col min="2568" max="2568" width="11.54296875" style="75" customWidth="1"/>
    <col min="2569" max="2572" width="0" style="75" hidden="1" customWidth="1"/>
    <col min="2573" max="2816" width="9.08984375" style="75"/>
    <col min="2817" max="2817" width="66.26953125" style="75" customWidth="1"/>
    <col min="2818" max="2818" width="5.7265625" style="75" customWidth="1"/>
    <col min="2819" max="2819" width="7.54296875" style="75" customWidth="1"/>
    <col min="2820" max="2820" width="8.81640625" style="75" customWidth="1"/>
    <col min="2821" max="2821" width="9.08984375" style="75"/>
    <col min="2822" max="2822" width="8.54296875" style="75" customWidth="1"/>
    <col min="2823" max="2823" width="12.54296875" style="75" customWidth="1"/>
    <col min="2824" max="2824" width="11.54296875" style="75" customWidth="1"/>
    <col min="2825" max="2828" width="0" style="75" hidden="1" customWidth="1"/>
    <col min="2829" max="3072" width="9.08984375" style="75"/>
    <col min="3073" max="3073" width="66.26953125" style="75" customWidth="1"/>
    <col min="3074" max="3074" width="5.7265625" style="75" customWidth="1"/>
    <col min="3075" max="3075" width="7.54296875" style="75" customWidth="1"/>
    <col min="3076" max="3076" width="8.81640625" style="75" customWidth="1"/>
    <col min="3077" max="3077" width="9.08984375" style="75"/>
    <col min="3078" max="3078" width="8.54296875" style="75" customWidth="1"/>
    <col min="3079" max="3079" width="12.54296875" style="75" customWidth="1"/>
    <col min="3080" max="3080" width="11.54296875" style="75" customWidth="1"/>
    <col min="3081" max="3084" width="0" style="75" hidden="1" customWidth="1"/>
    <col min="3085" max="3328" width="9.08984375" style="75"/>
    <col min="3329" max="3329" width="66.26953125" style="75" customWidth="1"/>
    <col min="3330" max="3330" width="5.7265625" style="75" customWidth="1"/>
    <col min="3331" max="3331" width="7.54296875" style="75" customWidth="1"/>
    <col min="3332" max="3332" width="8.81640625" style="75" customWidth="1"/>
    <col min="3333" max="3333" width="9.08984375" style="75"/>
    <col min="3334" max="3334" width="8.54296875" style="75" customWidth="1"/>
    <col min="3335" max="3335" width="12.54296875" style="75" customWidth="1"/>
    <col min="3336" max="3336" width="11.54296875" style="75" customWidth="1"/>
    <col min="3337" max="3340" width="0" style="75" hidden="1" customWidth="1"/>
    <col min="3341" max="3584" width="9.08984375" style="75"/>
    <col min="3585" max="3585" width="66.26953125" style="75" customWidth="1"/>
    <col min="3586" max="3586" width="5.7265625" style="75" customWidth="1"/>
    <col min="3587" max="3587" width="7.54296875" style="75" customWidth="1"/>
    <col min="3588" max="3588" width="8.81640625" style="75" customWidth="1"/>
    <col min="3589" max="3589" width="9.08984375" style="75"/>
    <col min="3590" max="3590" width="8.54296875" style="75" customWidth="1"/>
    <col min="3591" max="3591" width="12.54296875" style="75" customWidth="1"/>
    <col min="3592" max="3592" width="11.54296875" style="75" customWidth="1"/>
    <col min="3593" max="3596" width="0" style="75" hidden="1" customWidth="1"/>
    <col min="3597" max="3840" width="9.08984375" style="75"/>
    <col min="3841" max="3841" width="66.26953125" style="75" customWidth="1"/>
    <col min="3842" max="3842" width="5.7265625" style="75" customWidth="1"/>
    <col min="3843" max="3843" width="7.54296875" style="75" customWidth="1"/>
    <col min="3844" max="3844" width="8.81640625" style="75" customWidth="1"/>
    <col min="3845" max="3845" width="9.08984375" style="75"/>
    <col min="3846" max="3846" width="8.54296875" style="75" customWidth="1"/>
    <col min="3847" max="3847" width="12.54296875" style="75" customWidth="1"/>
    <col min="3848" max="3848" width="11.54296875" style="75" customWidth="1"/>
    <col min="3849" max="3852" width="0" style="75" hidden="1" customWidth="1"/>
    <col min="3853" max="4096" width="9.08984375" style="75"/>
    <col min="4097" max="4097" width="66.26953125" style="75" customWidth="1"/>
    <col min="4098" max="4098" width="5.7265625" style="75" customWidth="1"/>
    <col min="4099" max="4099" width="7.54296875" style="75" customWidth="1"/>
    <col min="4100" max="4100" width="8.81640625" style="75" customWidth="1"/>
    <col min="4101" max="4101" width="9.08984375" style="75"/>
    <col min="4102" max="4102" width="8.54296875" style="75" customWidth="1"/>
    <col min="4103" max="4103" width="12.54296875" style="75" customWidth="1"/>
    <col min="4104" max="4104" width="11.54296875" style="75" customWidth="1"/>
    <col min="4105" max="4108" width="0" style="75" hidden="1" customWidth="1"/>
    <col min="4109" max="4352" width="9.08984375" style="75"/>
    <col min="4353" max="4353" width="66.26953125" style="75" customWidth="1"/>
    <col min="4354" max="4354" width="5.7265625" style="75" customWidth="1"/>
    <col min="4355" max="4355" width="7.54296875" style="75" customWidth="1"/>
    <col min="4356" max="4356" width="8.81640625" style="75" customWidth="1"/>
    <col min="4357" max="4357" width="9.08984375" style="75"/>
    <col min="4358" max="4358" width="8.54296875" style="75" customWidth="1"/>
    <col min="4359" max="4359" width="12.54296875" style="75" customWidth="1"/>
    <col min="4360" max="4360" width="11.54296875" style="75" customWidth="1"/>
    <col min="4361" max="4364" width="0" style="75" hidden="1" customWidth="1"/>
    <col min="4365" max="4608" width="9.08984375" style="75"/>
    <col min="4609" max="4609" width="66.26953125" style="75" customWidth="1"/>
    <col min="4610" max="4610" width="5.7265625" style="75" customWidth="1"/>
    <col min="4611" max="4611" width="7.54296875" style="75" customWidth="1"/>
    <col min="4612" max="4612" width="8.81640625" style="75" customWidth="1"/>
    <col min="4613" max="4613" width="9.08984375" style="75"/>
    <col min="4614" max="4614" width="8.54296875" style="75" customWidth="1"/>
    <col min="4615" max="4615" width="12.54296875" style="75" customWidth="1"/>
    <col min="4616" max="4616" width="11.54296875" style="75" customWidth="1"/>
    <col min="4617" max="4620" width="0" style="75" hidden="1" customWidth="1"/>
    <col min="4621" max="4864" width="9.08984375" style="75"/>
    <col min="4865" max="4865" width="66.26953125" style="75" customWidth="1"/>
    <col min="4866" max="4866" width="5.7265625" style="75" customWidth="1"/>
    <col min="4867" max="4867" width="7.54296875" style="75" customWidth="1"/>
    <col min="4868" max="4868" width="8.81640625" style="75" customWidth="1"/>
    <col min="4869" max="4869" width="9.08984375" style="75"/>
    <col min="4870" max="4870" width="8.54296875" style="75" customWidth="1"/>
    <col min="4871" max="4871" width="12.54296875" style="75" customWidth="1"/>
    <col min="4872" max="4872" width="11.54296875" style="75" customWidth="1"/>
    <col min="4873" max="4876" width="0" style="75" hidden="1" customWidth="1"/>
    <col min="4877" max="5120" width="9.08984375" style="75"/>
    <col min="5121" max="5121" width="66.26953125" style="75" customWidth="1"/>
    <col min="5122" max="5122" width="5.7265625" style="75" customWidth="1"/>
    <col min="5123" max="5123" width="7.54296875" style="75" customWidth="1"/>
    <col min="5124" max="5124" width="8.81640625" style="75" customWidth="1"/>
    <col min="5125" max="5125" width="9.08984375" style="75"/>
    <col min="5126" max="5126" width="8.54296875" style="75" customWidth="1"/>
    <col min="5127" max="5127" width="12.54296875" style="75" customWidth="1"/>
    <col min="5128" max="5128" width="11.54296875" style="75" customWidth="1"/>
    <col min="5129" max="5132" width="0" style="75" hidden="1" customWidth="1"/>
    <col min="5133" max="5376" width="9.08984375" style="75"/>
    <col min="5377" max="5377" width="66.26953125" style="75" customWidth="1"/>
    <col min="5378" max="5378" width="5.7265625" style="75" customWidth="1"/>
    <col min="5379" max="5379" width="7.54296875" style="75" customWidth="1"/>
    <col min="5380" max="5380" width="8.81640625" style="75" customWidth="1"/>
    <col min="5381" max="5381" width="9.08984375" style="75"/>
    <col min="5382" max="5382" width="8.54296875" style="75" customWidth="1"/>
    <col min="5383" max="5383" width="12.54296875" style="75" customWidth="1"/>
    <col min="5384" max="5384" width="11.54296875" style="75" customWidth="1"/>
    <col min="5385" max="5388" width="0" style="75" hidden="1" customWidth="1"/>
    <col min="5389" max="5632" width="9.08984375" style="75"/>
    <col min="5633" max="5633" width="66.26953125" style="75" customWidth="1"/>
    <col min="5634" max="5634" width="5.7265625" style="75" customWidth="1"/>
    <col min="5635" max="5635" width="7.54296875" style="75" customWidth="1"/>
    <col min="5636" max="5636" width="8.81640625" style="75" customWidth="1"/>
    <col min="5637" max="5637" width="9.08984375" style="75"/>
    <col min="5638" max="5638" width="8.54296875" style="75" customWidth="1"/>
    <col min="5639" max="5639" width="12.54296875" style="75" customWidth="1"/>
    <col min="5640" max="5640" width="11.54296875" style="75" customWidth="1"/>
    <col min="5641" max="5644" width="0" style="75" hidden="1" customWidth="1"/>
    <col min="5645" max="5888" width="9.08984375" style="75"/>
    <col min="5889" max="5889" width="66.26953125" style="75" customWidth="1"/>
    <col min="5890" max="5890" width="5.7265625" style="75" customWidth="1"/>
    <col min="5891" max="5891" width="7.54296875" style="75" customWidth="1"/>
    <col min="5892" max="5892" width="8.81640625" style="75" customWidth="1"/>
    <col min="5893" max="5893" width="9.08984375" style="75"/>
    <col min="5894" max="5894" width="8.54296875" style="75" customWidth="1"/>
    <col min="5895" max="5895" width="12.54296875" style="75" customWidth="1"/>
    <col min="5896" max="5896" width="11.54296875" style="75" customWidth="1"/>
    <col min="5897" max="5900" width="0" style="75" hidden="1" customWidth="1"/>
    <col min="5901" max="6144" width="9.08984375" style="75"/>
    <col min="6145" max="6145" width="66.26953125" style="75" customWidth="1"/>
    <col min="6146" max="6146" width="5.7265625" style="75" customWidth="1"/>
    <col min="6147" max="6147" width="7.54296875" style="75" customWidth="1"/>
    <col min="6148" max="6148" width="8.81640625" style="75" customWidth="1"/>
    <col min="6149" max="6149" width="9.08984375" style="75"/>
    <col min="6150" max="6150" width="8.54296875" style="75" customWidth="1"/>
    <col min="6151" max="6151" width="12.54296875" style="75" customWidth="1"/>
    <col min="6152" max="6152" width="11.54296875" style="75" customWidth="1"/>
    <col min="6153" max="6156" width="0" style="75" hidden="1" customWidth="1"/>
    <col min="6157" max="6400" width="9.08984375" style="75"/>
    <col min="6401" max="6401" width="66.26953125" style="75" customWidth="1"/>
    <col min="6402" max="6402" width="5.7265625" style="75" customWidth="1"/>
    <col min="6403" max="6403" width="7.54296875" style="75" customWidth="1"/>
    <col min="6404" max="6404" width="8.81640625" style="75" customWidth="1"/>
    <col min="6405" max="6405" width="9.08984375" style="75"/>
    <col min="6406" max="6406" width="8.54296875" style="75" customWidth="1"/>
    <col min="6407" max="6407" width="12.54296875" style="75" customWidth="1"/>
    <col min="6408" max="6408" width="11.54296875" style="75" customWidth="1"/>
    <col min="6409" max="6412" width="0" style="75" hidden="1" customWidth="1"/>
    <col min="6413" max="6656" width="9.08984375" style="75"/>
    <col min="6657" max="6657" width="66.26953125" style="75" customWidth="1"/>
    <col min="6658" max="6658" width="5.7265625" style="75" customWidth="1"/>
    <col min="6659" max="6659" width="7.54296875" style="75" customWidth="1"/>
    <col min="6660" max="6660" width="8.81640625" style="75" customWidth="1"/>
    <col min="6661" max="6661" width="9.08984375" style="75"/>
    <col min="6662" max="6662" width="8.54296875" style="75" customWidth="1"/>
    <col min="6663" max="6663" width="12.54296875" style="75" customWidth="1"/>
    <col min="6664" max="6664" width="11.54296875" style="75" customWidth="1"/>
    <col min="6665" max="6668" width="0" style="75" hidden="1" customWidth="1"/>
    <col min="6669" max="6912" width="9.08984375" style="75"/>
    <col min="6913" max="6913" width="66.26953125" style="75" customWidth="1"/>
    <col min="6914" max="6914" width="5.7265625" style="75" customWidth="1"/>
    <col min="6915" max="6915" width="7.54296875" style="75" customWidth="1"/>
    <col min="6916" max="6916" width="8.81640625" style="75" customWidth="1"/>
    <col min="6917" max="6917" width="9.08984375" style="75"/>
    <col min="6918" max="6918" width="8.54296875" style="75" customWidth="1"/>
    <col min="6919" max="6919" width="12.54296875" style="75" customWidth="1"/>
    <col min="6920" max="6920" width="11.54296875" style="75" customWidth="1"/>
    <col min="6921" max="6924" width="0" style="75" hidden="1" customWidth="1"/>
    <col min="6925" max="7168" width="9.08984375" style="75"/>
    <col min="7169" max="7169" width="66.26953125" style="75" customWidth="1"/>
    <col min="7170" max="7170" width="5.7265625" style="75" customWidth="1"/>
    <col min="7171" max="7171" width="7.54296875" style="75" customWidth="1"/>
    <col min="7172" max="7172" width="8.81640625" style="75" customWidth="1"/>
    <col min="7173" max="7173" width="9.08984375" style="75"/>
    <col min="7174" max="7174" width="8.54296875" style="75" customWidth="1"/>
    <col min="7175" max="7175" width="12.54296875" style="75" customWidth="1"/>
    <col min="7176" max="7176" width="11.54296875" style="75" customWidth="1"/>
    <col min="7177" max="7180" width="0" style="75" hidden="1" customWidth="1"/>
    <col min="7181" max="7424" width="9.08984375" style="75"/>
    <col min="7425" max="7425" width="66.26953125" style="75" customWidth="1"/>
    <col min="7426" max="7426" width="5.7265625" style="75" customWidth="1"/>
    <col min="7427" max="7427" width="7.54296875" style="75" customWidth="1"/>
    <col min="7428" max="7428" width="8.81640625" style="75" customWidth="1"/>
    <col min="7429" max="7429" width="9.08984375" style="75"/>
    <col min="7430" max="7430" width="8.54296875" style="75" customWidth="1"/>
    <col min="7431" max="7431" width="12.54296875" style="75" customWidth="1"/>
    <col min="7432" max="7432" width="11.54296875" style="75" customWidth="1"/>
    <col min="7433" max="7436" width="0" style="75" hidden="1" customWidth="1"/>
    <col min="7437" max="7680" width="9.08984375" style="75"/>
    <col min="7681" max="7681" width="66.26953125" style="75" customWidth="1"/>
    <col min="7682" max="7682" width="5.7265625" style="75" customWidth="1"/>
    <col min="7683" max="7683" width="7.54296875" style="75" customWidth="1"/>
    <col min="7684" max="7684" width="8.81640625" style="75" customWidth="1"/>
    <col min="7685" max="7685" width="9.08984375" style="75"/>
    <col min="7686" max="7686" width="8.54296875" style="75" customWidth="1"/>
    <col min="7687" max="7687" width="12.54296875" style="75" customWidth="1"/>
    <col min="7688" max="7688" width="11.54296875" style="75" customWidth="1"/>
    <col min="7689" max="7692" width="0" style="75" hidden="1" customWidth="1"/>
    <col min="7693" max="7936" width="9.08984375" style="75"/>
    <col min="7937" max="7937" width="66.26953125" style="75" customWidth="1"/>
    <col min="7938" max="7938" width="5.7265625" style="75" customWidth="1"/>
    <col min="7939" max="7939" width="7.54296875" style="75" customWidth="1"/>
    <col min="7940" max="7940" width="8.81640625" style="75" customWidth="1"/>
    <col min="7941" max="7941" width="9.08984375" style="75"/>
    <col min="7942" max="7942" width="8.54296875" style="75" customWidth="1"/>
    <col min="7943" max="7943" width="12.54296875" style="75" customWidth="1"/>
    <col min="7944" max="7944" width="11.54296875" style="75" customWidth="1"/>
    <col min="7945" max="7948" width="0" style="75" hidden="1" customWidth="1"/>
    <col min="7949" max="8192" width="9.08984375" style="75"/>
    <col min="8193" max="8193" width="66.26953125" style="75" customWidth="1"/>
    <col min="8194" max="8194" width="5.7265625" style="75" customWidth="1"/>
    <col min="8195" max="8195" width="7.54296875" style="75" customWidth="1"/>
    <col min="8196" max="8196" width="8.81640625" style="75" customWidth="1"/>
    <col min="8197" max="8197" width="9.08984375" style="75"/>
    <col min="8198" max="8198" width="8.54296875" style="75" customWidth="1"/>
    <col min="8199" max="8199" width="12.54296875" style="75" customWidth="1"/>
    <col min="8200" max="8200" width="11.54296875" style="75" customWidth="1"/>
    <col min="8201" max="8204" width="0" style="75" hidden="1" customWidth="1"/>
    <col min="8205" max="8448" width="9.08984375" style="75"/>
    <col min="8449" max="8449" width="66.26953125" style="75" customWidth="1"/>
    <col min="8450" max="8450" width="5.7265625" style="75" customWidth="1"/>
    <col min="8451" max="8451" width="7.54296875" style="75" customWidth="1"/>
    <col min="8452" max="8452" width="8.81640625" style="75" customWidth="1"/>
    <col min="8453" max="8453" width="9.08984375" style="75"/>
    <col min="8454" max="8454" width="8.54296875" style="75" customWidth="1"/>
    <col min="8455" max="8455" width="12.54296875" style="75" customWidth="1"/>
    <col min="8456" max="8456" width="11.54296875" style="75" customWidth="1"/>
    <col min="8457" max="8460" width="0" style="75" hidden="1" customWidth="1"/>
    <col min="8461" max="8704" width="9.08984375" style="75"/>
    <col min="8705" max="8705" width="66.26953125" style="75" customWidth="1"/>
    <col min="8706" max="8706" width="5.7265625" style="75" customWidth="1"/>
    <col min="8707" max="8707" width="7.54296875" style="75" customWidth="1"/>
    <col min="8708" max="8708" width="8.81640625" style="75" customWidth="1"/>
    <col min="8709" max="8709" width="9.08984375" style="75"/>
    <col min="8710" max="8710" width="8.54296875" style="75" customWidth="1"/>
    <col min="8711" max="8711" width="12.54296875" style="75" customWidth="1"/>
    <col min="8712" max="8712" width="11.54296875" style="75" customWidth="1"/>
    <col min="8713" max="8716" width="0" style="75" hidden="1" customWidth="1"/>
    <col min="8717" max="8960" width="9.08984375" style="75"/>
    <col min="8961" max="8961" width="66.26953125" style="75" customWidth="1"/>
    <col min="8962" max="8962" width="5.7265625" style="75" customWidth="1"/>
    <col min="8963" max="8963" width="7.54296875" style="75" customWidth="1"/>
    <col min="8964" max="8964" width="8.81640625" style="75" customWidth="1"/>
    <col min="8965" max="8965" width="9.08984375" style="75"/>
    <col min="8966" max="8966" width="8.54296875" style="75" customWidth="1"/>
    <col min="8967" max="8967" width="12.54296875" style="75" customWidth="1"/>
    <col min="8968" max="8968" width="11.54296875" style="75" customWidth="1"/>
    <col min="8969" max="8972" width="0" style="75" hidden="1" customWidth="1"/>
    <col min="8973" max="9216" width="9.08984375" style="75"/>
    <col min="9217" max="9217" width="66.26953125" style="75" customWidth="1"/>
    <col min="9218" max="9218" width="5.7265625" style="75" customWidth="1"/>
    <col min="9219" max="9219" width="7.54296875" style="75" customWidth="1"/>
    <col min="9220" max="9220" width="8.81640625" style="75" customWidth="1"/>
    <col min="9221" max="9221" width="9.08984375" style="75"/>
    <col min="9222" max="9222" width="8.54296875" style="75" customWidth="1"/>
    <col min="9223" max="9223" width="12.54296875" style="75" customWidth="1"/>
    <col min="9224" max="9224" width="11.54296875" style="75" customWidth="1"/>
    <col min="9225" max="9228" width="0" style="75" hidden="1" customWidth="1"/>
    <col min="9229" max="9472" width="9.08984375" style="75"/>
    <col min="9473" max="9473" width="66.26953125" style="75" customWidth="1"/>
    <col min="9474" max="9474" width="5.7265625" style="75" customWidth="1"/>
    <col min="9475" max="9475" width="7.54296875" style="75" customWidth="1"/>
    <col min="9476" max="9476" width="8.81640625" style="75" customWidth="1"/>
    <col min="9477" max="9477" width="9.08984375" style="75"/>
    <col min="9478" max="9478" width="8.54296875" style="75" customWidth="1"/>
    <col min="9479" max="9479" width="12.54296875" style="75" customWidth="1"/>
    <col min="9480" max="9480" width="11.54296875" style="75" customWidth="1"/>
    <col min="9481" max="9484" width="0" style="75" hidden="1" customWidth="1"/>
    <col min="9485" max="9728" width="9.08984375" style="75"/>
    <col min="9729" max="9729" width="66.26953125" style="75" customWidth="1"/>
    <col min="9730" max="9730" width="5.7265625" style="75" customWidth="1"/>
    <col min="9731" max="9731" width="7.54296875" style="75" customWidth="1"/>
    <col min="9732" max="9732" width="8.81640625" style="75" customWidth="1"/>
    <col min="9733" max="9733" width="9.08984375" style="75"/>
    <col min="9734" max="9734" width="8.54296875" style="75" customWidth="1"/>
    <col min="9735" max="9735" width="12.54296875" style="75" customWidth="1"/>
    <col min="9736" max="9736" width="11.54296875" style="75" customWidth="1"/>
    <col min="9737" max="9740" width="0" style="75" hidden="1" customWidth="1"/>
    <col min="9741" max="9984" width="9.08984375" style="75"/>
    <col min="9985" max="9985" width="66.26953125" style="75" customWidth="1"/>
    <col min="9986" max="9986" width="5.7265625" style="75" customWidth="1"/>
    <col min="9987" max="9987" width="7.54296875" style="75" customWidth="1"/>
    <col min="9988" max="9988" width="8.81640625" style="75" customWidth="1"/>
    <col min="9989" max="9989" width="9.08984375" style="75"/>
    <col min="9990" max="9990" width="8.54296875" style="75" customWidth="1"/>
    <col min="9991" max="9991" width="12.54296875" style="75" customWidth="1"/>
    <col min="9992" max="9992" width="11.54296875" style="75" customWidth="1"/>
    <col min="9993" max="9996" width="0" style="75" hidden="1" customWidth="1"/>
    <col min="9997" max="10240" width="9.08984375" style="75"/>
    <col min="10241" max="10241" width="66.26953125" style="75" customWidth="1"/>
    <col min="10242" max="10242" width="5.7265625" style="75" customWidth="1"/>
    <col min="10243" max="10243" width="7.54296875" style="75" customWidth="1"/>
    <col min="10244" max="10244" width="8.81640625" style="75" customWidth="1"/>
    <col min="10245" max="10245" width="9.08984375" style="75"/>
    <col min="10246" max="10246" width="8.54296875" style="75" customWidth="1"/>
    <col min="10247" max="10247" width="12.54296875" style="75" customWidth="1"/>
    <col min="10248" max="10248" width="11.54296875" style="75" customWidth="1"/>
    <col min="10249" max="10252" width="0" style="75" hidden="1" customWidth="1"/>
    <col min="10253" max="10496" width="9.08984375" style="75"/>
    <col min="10497" max="10497" width="66.26953125" style="75" customWidth="1"/>
    <col min="10498" max="10498" width="5.7265625" style="75" customWidth="1"/>
    <col min="10499" max="10499" width="7.54296875" style="75" customWidth="1"/>
    <col min="10500" max="10500" width="8.81640625" style="75" customWidth="1"/>
    <col min="10501" max="10501" width="9.08984375" style="75"/>
    <col min="10502" max="10502" width="8.54296875" style="75" customWidth="1"/>
    <col min="10503" max="10503" width="12.54296875" style="75" customWidth="1"/>
    <col min="10504" max="10504" width="11.54296875" style="75" customWidth="1"/>
    <col min="10505" max="10508" width="0" style="75" hidden="1" customWidth="1"/>
    <col min="10509" max="10752" width="9.08984375" style="75"/>
    <col min="10753" max="10753" width="66.26953125" style="75" customWidth="1"/>
    <col min="10754" max="10754" width="5.7265625" style="75" customWidth="1"/>
    <col min="10755" max="10755" width="7.54296875" style="75" customWidth="1"/>
    <col min="10756" max="10756" width="8.81640625" style="75" customWidth="1"/>
    <col min="10757" max="10757" width="9.08984375" style="75"/>
    <col min="10758" max="10758" width="8.54296875" style="75" customWidth="1"/>
    <col min="10759" max="10759" width="12.54296875" style="75" customWidth="1"/>
    <col min="10760" max="10760" width="11.54296875" style="75" customWidth="1"/>
    <col min="10761" max="10764" width="0" style="75" hidden="1" customWidth="1"/>
    <col min="10765" max="11008" width="9.08984375" style="75"/>
    <col min="11009" max="11009" width="66.26953125" style="75" customWidth="1"/>
    <col min="11010" max="11010" width="5.7265625" style="75" customWidth="1"/>
    <col min="11011" max="11011" width="7.54296875" style="75" customWidth="1"/>
    <col min="11012" max="11012" width="8.81640625" style="75" customWidth="1"/>
    <col min="11013" max="11013" width="9.08984375" style="75"/>
    <col min="11014" max="11014" width="8.54296875" style="75" customWidth="1"/>
    <col min="11015" max="11015" width="12.54296875" style="75" customWidth="1"/>
    <col min="11016" max="11016" width="11.54296875" style="75" customWidth="1"/>
    <col min="11017" max="11020" width="0" style="75" hidden="1" customWidth="1"/>
    <col min="11021" max="11264" width="9.08984375" style="75"/>
    <col min="11265" max="11265" width="66.26953125" style="75" customWidth="1"/>
    <col min="11266" max="11266" width="5.7265625" style="75" customWidth="1"/>
    <col min="11267" max="11267" width="7.54296875" style="75" customWidth="1"/>
    <col min="11268" max="11268" width="8.81640625" style="75" customWidth="1"/>
    <col min="11269" max="11269" width="9.08984375" style="75"/>
    <col min="11270" max="11270" width="8.54296875" style="75" customWidth="1"/>
    <col min="11271" max="11271" width="12.54296875" style="75" customWidth="1"/>
    <col min="11272" max="11272" width="11.54296875" style="75" customWidth="1"/>
    <col min="11273" max="11276" width="0" style="75" hidden="1" customWidth="1"/>
    <col min="11277" max="11520" width="9.08984375" style="75"/>
    <col min="11521" max="11521" width="66.26953125" style="75" customWidth="1"/>
    <col min="11522" max="11522" width="5.7265625" style="75" customWidth="1"/>
    <col min="11523" max="11523" width="7.54296875" style="75" customWidth="1"/>
    <col min="11524" max="11524" width="8.81640625" style="75" customWidth="1"/>
    <col min="11525" max="11525" width="9.08984375" style="75"/>
    <col min="11526" max="11526" width="8.54296875" style="75" customWidth="1"/>
    <col min="11527" max="11527" width="12.54296875" style="75" customWidth="1"/>
    <col min="11528" max="11528" width="11.54296875" style="75" customWidth="1"/>
    <col min="11529" max="11532" width="0" style="75" hidden="1" customWidth="1"/>
    <col min="11533" max="11776" width="9.08984375" style="75"/>
    <col min="11777" max="11777" width="66.26953125" style="75" customWidth="1"/>
    <col min="11778" max="11778" width="5.7265625" style="75" customWidth="1"/>
    <col min="11779" max="11779" width="7.54296875" style="75" customWidth="1"/>
    <col min="11780" max="11780" width="8.81640625" style="75" customWidth="1"/>
    <col min="11781" max="11781" width="9.08984375" style="75"/>
    <col min="11782" max="11782" width="8.54296875" style="75" customWidth="1"/>
    <col min="11783" max="11783" width="12.54296875" style="75" customWidth="1"/>
    <col min="11784" max="11784" width="11.54296875" style="75" customWidth="1"/>
    <col min="11785" max="11788" width="0" style="75" hidden="1" customWidth="1"/>
    <col min="11789" max="12032" width="9.08984375" style="75"/>
    <col min="12033" max="12033" width="66.26953125" style="75" customWidth="1"/>
    <col min="12034" max="12034" width="5.7265625" style="75" customWidth="1"/>
    <col min="12035" max="12035" width="7.54296875" style="75" customWidth="1"/>
    <col min="12036" max="12036" width="8.81640625" style="75" customWidth="1"/>
    <col min="12037" max="12037" width="9.08984375" style="75"/>
    <col min="12038" max="12038" width="8.54296875" style="75" customWidth="1"/>
    <col min="12039" max="12039" width="12.54296875" style="75" customWidth="1"/>
    <col min="12040" max="12040" width="11.54296875" style="75" customWidth="1"/>
    <col min="12041" max="12044" width="0" style="75" hidden="1" customWidth="1"/>
    <col min="12045" max="12288" width="9.08984375" style="75"/>
    <col min="12289" max="12289" width="66.26953125" style="75" customWidth="1"/>
    <col min="12290" max="12290" width="5.7265625" style="75" customWidth="1"/>
    <col min="12291" max="12291" width="7.54296875" style="75" customWidth="1"/>
    <col min="12292" max="12292" width="8.81640625" style="75" customWidth="1"/>
    <col min="12293" max="12293" width="9.08984375" style="75"/>
    <col min="12294" max="12294" width="8.54296875" style="75" customWidth="1"/>
    <col min="12295" max="12295" width="12.54296875" style="75" customWidth="1"/>
    <col min="12296" max="12296" width="11.54296875" style="75" customWidth="1"/>
    <col min="12297" max="12300" width="0" style="75" hidden="1" customWidth="1"/>
    <col min="12301" max="12544" width="9.08984375" style="75"/>
    <col min="12545" max="12545" width="66.26953125" style="75" customWidth="1"/>
    <col min="12546" max="12546" width="5.7265625" style="75" customWidth="1"/>
    <col min="12547" max="12547" width="7.54296875" style="75" customWidth="1"/>
    <col min="12548" max="12548" width="8.81640625" style="75" customWidth="1"/>
    <col min="12549" max="12549" width="9.08984375" style="75"/>
    <col min="12550" max="12550" width="8.54296875" style="75" customWidth="1"/>
    <col min="12551" max="12551" width="12.54296875" style="75" customWidth="1"/>
    <col min="12552" max="12552" width="11.54296875" style="75" customWidth="1"/>
    <col min="12553" max="12556" width="0" style="75" hidden="1" customWidth="1"/>
    <col min="12557" max="12800" width="9.08984375" style="75"/>
    <col min="12801" max="12801" width="66.26953125" style="75" customWidth="1"/>
    <col min="12802" max="12802" width="5.7265625" style="75" customWidth="1"/>
    <col min="12803" max="12803" width="7.54296875" style="75" customWidth="1"/>
    <col min="12804" max="12804" width="8.81640625" style="75" customWidth="1"/>
    <col min="12805" max="12805" width="9.08984375" style="75"/>
    <col min="12806" max="12806" width="8.54296875" style="75" customWidth="1"/>
    <col min="12807" max="12807" width="12.54296875" style="75" customWidth="1"/>
    <col min="12808" max="12808" width="11.54296875" style="75" customWidth="1"/>
    <col min="12809" max="12812" width="0" style="75" hidden="1" customWidth="1"/>
    <col min="12813" max="13056" width="9.08984375" style="75"/>
    <col min="13057" max="13057" width="66.26953125" style="75" customWidth="1"/>
    <col min="13058" max="13058" width="5.7265625" style="75" customWidth="1"/>
    <col min="13059" max="13059" width="7.54296875" style="75" customWidth="1"/>
    <col min="13060" max="13060" width="8.81640625" style="75" customWidth="1"/>
    <col min="13061" max="13061" width="9.08984375" style="75"/>
    <col min="13062" max="13062" width="8.54296875" style="75" customWidth="1"/>
    <col min="13063" max="13063" width="12.54296875" style="75" customWidth="1"/>
    <col min="13064" max="13064" width="11.54296875" style="75" customWidth="1"/>
    <col min="13065" max="13068" width="0" style="75" hidden="1" customWidth="1"/>
    <col min="13069" max="13312" width="9.08984375" style="75"/>
    <col min="13313" max="13313" width="66.26953125" style="75" customWidth="1"/>
    <col min="13314" max="13314" width="5.7265625" style="75" customWidth="1"/>
    <col min="13315" max="13315" width="7.54296875" style="75" customWidth="1"/>
    <col min="13316" max="13316" width="8.81640625" style="75" customWidth="1"/>
    <col min="13317" max="13317" width="9.08984375" style="75"/>
    <col min="13318" max="13318" width="8.54296875" style="75" customWidth="1"/>
    <col min="13319" max="13319" width="12.54296875" style="75" customWidth="1"/>
    <col min="13320" max="13320" width="11.54296875" style="75" customWidth="1"/>
    <col min="13321" max="13324" width="0" style="75" hidden="1" customWidth="1"/>
    <col min="13325" max="13568" width="9.08984375" style="75"/>
    <col min="13569" max="13569" width="66.26953125" style="75" customWidth="1"/>
    <col min="13570" max="13570" width="5.7265625" style="75" customWidth="1"/>
    <col min="13571" max="13571" width="7.54296875" style="75" customWidth="1"/>
    <col min="13572" max="13572" width="8.81640625" style="75" customWidth="1"/>
    <col min="13573" max="13573" width="9.08984375" style="75"/>
    <col min="13574" max="13574" width="8.54296875" style="75" customWidth="1"/>
    <col min="13575" max="13575" width="12.54296875" style="75" customWidth="1"/>
    <col min="13576" max="13576" width="11.54296875" style="75" customWidth="1"/>
    <col min="13577" max="13580" width="0" style="75" hidden="1" customWidth="1"/>
    <col min="13581" max="13824" width="9.08984375" style="75"/>
    <col min="13825" max="13825" width="66.26953125" style="75" customWidth="1"/>
    <col min="13826" max="13826" width="5.7265625" style="75" customWidth="1"/>
    <col min="13827" max="13827" width="7.54296875" style="75" customWidth="1"/>
    <col min="13828" max="13828" width="8.81640625" style="75" customWidth="1"/>
    <col min="13829" max="13829" width="9.08984375" style="75"/>
    <col min="13830" max="13830" width="8.54296875" style="75" customWidth="1"/>
    <col min="13831" max="13831" width="12.54296875" style="75" customWidth="1"/>
    <col min="13832" max="13832" width="11.54296875" style="75" customWidth="1"/>
    <col min="13833" max="13836" width="0" style="75" hidden="1" customWidth="1"/>
    <col min="13837" max="14080" width="9.08984375" style="75"/>
    <col min="14081" max="14081" width="66.26953125" style="75" customWidth="1"/>
    <col min="14082" max="14082" width="5.7265625" style="75" customWidth="1"/>
    <col min="14083" max="14083" width="7.54296875" style="75" customWidth="1"/>
    <col min="14084" max="14084" width="8.81640625" style="75" customWidth="1"/>
    <col min="14085" max="14085" width="9.08984375" style="75"/>
    <col min="14086" max="14086" width="8.54296875" style="75" customWidth="1"/>
    <col min="14087" max="14087" width="12.54296875" style="75" customWidth="1"/>
    <col min="14088" max="14088" width="11.54296875" style="75" customWidth="1"/>
    <col min="14089" max="14092" width="0" style="75" hidden="1" customWidth="1"/>
    <col min="14093" max="14336" width="9.08984375" style="75"/>
    <col min="14337" max="14337" width="66.26953125" style="75" customWidth="1"/>
    <col min="14338" max="14338" width="5.7265625" style="75" customWidth="1"/>
    <col min="14339" max="14339" width="7.54296875" style="75" customWidth="1"/>
    <col min="14340" max="14340" width="8.81640625" style="75" customWidth="1"/>
    <col min="14341" max="14341" width="9.08984375" style="75"/>
    <col min="14342" max="14342" width="8.54296875" style="75" customWidth="1"/>
    <col min="14343" max="14343" width="12.54296875" style="75" customWidth="1"/>
    <col min="14344" max="14344" width="11.54296875" style="75" customWidth="1"/>
    <col min="14345" max="14348" width="0" style="75" hidden="1" customWidth="1"/>
    <col min="14349" max="14592" width="9.08984375" style="75"/>
    <col min="14593" max="14593" width="66.26953125" style="75" customWidth="1"/>
    <col min="14594" max="14594" width="5.7265625" style="75" customWidth="1"/>
    <col min="14595" max="14595" width="7.54296875" style="75" customWidth="1"/>
    <col min="14596" max="14596" width="8.81640625" style="75" customWidth="1"/>
    <col min="14597" max="14597" width="9.08984375" style="75"/>
    <col min="14598" max="14598" width="8.54296875" style="75" customWidth="1"/>
    <col min="14599" max="14599" width="12.54296875" style="75" customWidth="1"/>
    <col min="14600" max="14600" width="11.54296875" style="75" customWidth="1"/>
    <col min="14601" max="14604" width="0" style="75" hidden="1" customWidth="1"/>
    <col min="14605" max="14848" width="9.08984375" style="75"/>
    <col min="14849" max="14849" width="66.26953125" style="75" customWidth="1"/>
    <col min="14850" max="14850" width="5.7265625" style="75" customWidth="1"/>
    <col min="14851" max="14851" width="7.54296875" style="75" customWidth="1"/>
    <col min="14852" max="14852" width="8.81640625" style="75" customWidth="1"/>
    <col min="14853" max="14853" width="9.08984375" style="75"/>
    <col min="14854" max="14854" width="8.54296875" style="75" customWidth="1"/>
    <col min="14855" max="14855" width="12.54296875" style="75" customWidth="1"/>
    <col min="14856" max="14856" width="11.54296875" style="75" customWidth="1"/>
    <col min="14857" max="14860" width="0" style="75" hidden="1" customWidth="1"/>
    <col min="14861" max="15104" width="9.08984375" style="75"/>
    <col min="15105" max="15105" width="66.26953125" style="75" customWidth="1"/>
    <col min="15106" max="15106" width="5.7265625" style="75" customWidth="1"/>
    <col min="15107" max="15107" width="7.54296875" style="75" customWidth="1"/>
    <col min="15108" max="15108" width="8.81640625" style="75" customWidth="1"/>
    <col min="15109" max="15109" width="9.08984375" style="75"/>
    <col min="15110" max="15110" width="8.54296875" style="75" customWidth="1"/>
    <col min="15111" max="15111" width="12.54296875" style="75" customWidth="1"/>
    <col min="15112" max="15112" width="11.54296875" style="75" customWidth="1"/>
    <col min="15113" max="15116" width="0" style="75" hidden="1" customWidth="1"/>
    <col min="15117" max="15360" width="9.08984375" style="75"/>
    <col min="15361" max="15361" width="66.26953125" style="75" customWidth="1"/>
    <col min="15362" max="15362" width="5.7265625" style="75" customWidth="1"/>
    <col min="15363" max="15363" width="7.54296875" style="75" customWidth="1"/>
    <col min="15364" max="15364" width="8.81640625" style="75" customWidth="1"/>
    <col min="15365" max="15365" width="9.08984375" style="75"/>
    <col min="15366" max="15366" width="8.54296875" style="75" customWidth="1"/>
    <col min="15367" max="15367" width="12.54296875" style="75" customWidth="1"/>
    <col min="15368" max="15368" width="11.54296875" style="75" customWidth="1"/>
    <col min="15369" max="15372" width="0" style="75" hidden="1" customWidth="1"/>
    <col min="15373" max="15616" width="9.08984375" style="75"/>
    <col min="15617" max="15617" width="66.26953125" style="75" customWidth="1"/>
    <col min="15618" max="15618" width="5.7265625" style="75" customWidth="1"/>
    <col min="15619" max="15619" width="7.54296875" style="75" customWidth="1"/>
    <col min="15620" max="15620" width="8.81640625" style="75" customWidth="1"/>
    <col min="15621" max="15621" width="9.08984375" style="75"/>
    <col min="15622" max="15622" width="8.54296875" style="75" customWidth="1"/>
    <col min="15623" max="15623" width="12.54296875" style="75" customWidth="1"/>
    <col min="15624" max="15624" width="11.54296875" style="75" customWidth="1"/>
    <col min="15625" max="15628" width="0" style="75" hidden="1" customWidth="1"/>
    <col min="15629" max="15872" width="9.08984375" style="75"/>
    <col min="15873" max="15873" width="66.26953125" style="75" customWidth="1"/>
    <col min="15874" max="15874" width="5.7265625" style="75" customWidth="1"/>
    <col min="15875" max="15875" width="7.54296875" style="75" customWidth="1"/>
    <col min="15876" max="15876" width="8.81640625" style="75" customWidth="1"/>
    <col min="15877" max="15877" width="9.08984375" style="75"/>
    <col min="15878" max="15878" width="8.54296875" style="75" customWidth="1"/>
    <col min="15879" max="15879" width="12.54296875" style="75" customWidth="1"/>
    <col min="15880" max="15880" width="11.54296875" style="75" customWidth="1"/>
    <col min="15881" max="15884" width="0" style="75" hidden="1" customWidth="1"/>
    <col min="15885" max="16128" width="9.08984375" style="75"/>
    <col min="16129" max="16129" width="66.26953125" style="75" customWidth="1"/>
    <col min="16130" max="16130" width="5.7265625" style="75" customWidth="1"/>
    <col min="16131" max="16131" width="7.54296875" style="75" customWidth="1"/>
    <col min="16132" max="16132" width="8.81640625" style="75" customWidth="1"/>
    <col min="16133" max="16133" width="9.08984375" style="75"/>
    <col min="16134" max="16134" width="8.54296875" style="75" customWidth="1"/>
    <col min="16135" max="16135" width="12.54296875" style="75" customWidth="1"/>
    <col min="16136" max="16136" width="11.54296875" style="75" customWidth="1"/>
    <col min="16137" max="16140" width="0" style="75" hidden="1" customWidth="1"/>
    <col min="16141" max="16384" width="9.08984375" style="75"/>
  </cols>
  <sheetData>
    <row r="1" spans="1:15" ht="12" customHeight="1" x14ac:dyDescent="0.35">
      <c r="A1" s="73" t="s">
        <v>91</v>
      </c>
    </row>
    <row r="2" spans="1:15" ht="14.25" customHeight="1" x14ac:dyDescent="0.35">
      <c r="A2" s="73" t="s">
        <v>55</v>
      </c>
    </row>
    <row r="3" spans="1:15" x14ac:dyDescent="0.35">
      <c r="A3" s="82"/>
      <c r="B3" s="83"/>
      <c r="C3" s="82"/>
      <c r="D3" s="82"/>
      <c r="E3" s="84"/>
      <c r="F3" s="84"/>
      <c r="G3" s="84"/>
      <c r="H3" s="85"/>
      <c r="I3" s="173"/>
      <c r="J3" s="173"/>
      <c r="K3" s="173"/>
      <c r="L3" s="173"/>
      <c r="M3" s="86"/>
      <c r="N3" s="87"/>
      <c r="O3" s="87"/>
    </row>
    <row r="4" spans="1:15" ht="15" customHeight="1" x14ac:dyDescent="0.35">
      <c r="A4" s="174" t="s">
        <v>128</v>
      </c>
      <c r="B4" s="174"/>
      <c r="C4" s="174"/>
      <c r="D4" s="174"/>
      <c r="E4" s="174"/>
      <c r="F4" s="174"/>
      <c r="G4" s="174"/>
      <c r="H4" s="174"/>
      <c r="I4" s="166" t="s">
        <v>7</v>
      </c>
      <c r="J4" s="167"/>
      <c r="K4" s="168"/>
      <c r="L4" s="162" t="s">
        <v>8</v>
      </c>
      <c r="M4" s="88"/>
    </row>
    <row r="5" spans="1:15" ht="30" customHeight="1" x14ac:dyDescent="0.35">
      <c r="A5" s="162" t="s">
        <v>3</v>
      </c>
      <c r="B5" s="169" t="s">
        <v>4</v>
      </c>
      <c r="C5" s="162" t="s">
        <v>5</v>
      </c>
      <c r="D5" s="171" t="s">
        <v>6</v>
      </c>
      <c r="E5" s="159" t="s">
        <v>7</v>
      </c>
      <c r="F5" s="160"/>
      <c r="G5" s="161"/>
      <c r="H5" s="162" t="s">
        <v>8</v>
      </c>
      <c r="I5" s="76" t="s">
        <v>10</v>
      </c>
      <c r="J5" s="76" t="s">
        <v>11</v>
      </c>
      <c r="K5" s="76" t="s">
        <v>13</v>
      </c>
      <c r="L5" s="163"/>
      <c r="M5" s="164" t="s">
        <v>9</v>
      </c>
    </row>
    <row r="6" spans="1:15" ht="29" x14ac:dyDescent="0.35">
      <c r="A6" s="163"/>
      <c r="B6" s="170"/>
      <c r="C6" s="163"/>
      <c r="D6" s="172"/>
      <c r="E6" s="76" t="s">
        <v>10</v>
      </c>
      <c r="F6" s="76" t="s">
        <v>11</v>
      </c>
      <c r="G6" s="76" t="s">
        <v>12</v>
      </c>
      <c r="H6" s="163"/>
      <c r="I6" s="89">
        <v>3.484</v>
      </c>
      <c r="J6" s="89">
        <v>4.9749999999999996</v>
      </c>
      <c r="K6" s="89">
        <v>11.519</v>
      </c>
      <c r="L6" s="90">
        <f>(I6*4)+(J6*9)+(K6*4)</f>
        <v>104.78700000000001</v>
      </c>
      <c r="M6" s="164"/>
    </row>
    <row r="7" spans="1:15" ht="29" x14ac:dyDescent="0.35">
      <c r="A7" s="5" t="str">
        <f>IF(B7&gt;0,VLOOKUP(B7,[1]TK_Suvestine!A:B,2,FALSE),"")</f>
        <v>Bulvių sriuba su miežinėmis kruopomis (tausojantis) (augalinis)</v>
      </c>
      <c r="B7" s="91" t="s">
        <v>112</v>
      </c>
      <c r="C7" s="92">
        <f t="shared" ref="C7:C10" si="0">IF(D7&gt;0,D7,"")</f>
        <v>150</v>
      </c>
      <c r="D7" s="93">
        <v>150</v>
      </c>
      <c r="E7" s="9">
        <f>IF(B7&gt;0,VLOOKUP(B7,[1]TK_Suvestine!A:F,3,FALSE)/1000*D7,"")</f>
        <v>2.1569999999999996</v>
      </c>
      <c r="F7" s="9">
        <f>IF(B7&gt;0,VLOOKUP(B7,[1]TK_Suvestine!A:F,4,FALSE)/1000*D7,"")</f>
        <v>3.3584999999999998</v>
      </c>
      <c r="G7" s="9">
        <f>IF(B7&gt;0,VLOOKUP(B7,[1]TK_Suvestine!A:F,5,FALSE)/1000*D7,"")</f>
        <v>15.448500000000001</v>
      </c>
      <c r="H7" s="9">
        <f>IF(B7&gt;0,VLOOKUP(B7,[1]TK_Suvestine!A:F,6,FALSE)/1000*D7,"")</f>
        <v>97.064999999999998</v>
      </c>
      <c r="I7" s="89">
        <v>2.6</v>
      </c>
      <c r="J7" s="89">
        <v>30</v>
      </c>
      <c r="K7" s="89">
        <v>2.7</v>
      </c>
      <c r="L7" s="90">
        <f>(I7*4)+(J7*9)+(K7*4)</f>
        <v>291.2</v>
      </c>
      <c r="M7" s="80" t="e">
        <f>IF(B7&gt;0,VLOOKUP(B7,[3]TK_Suvestine!A:G,7,FALSE)/1000*D7,"")</f>
        <v>#N/A</v>
      </c>
    </row>
    <row r="8" spans="1:15" ht="29.25" customHeight="1" x14ac:dyDescent="0.35">
      <c r="A8" s="5" t="str">
        <f>IF(B8&gt;0,VLOOKUP(B8,[1]TK_Suvestine!A:B,2,FALSE),"")</f>
        <v>Troškinti žuvies (jūros lydeka) kukuliai su daržovių padažu (tausojantis)</v>
      </c>
      <c r="B8" s="94" t="s">
        <v>113</v>
      </c>
      <c r="C8" s="92">
        <f t="shared" si="0"/>
        <v>80</v>
      </c>
      <c r="D8" s="93">
        <v>80</v>
      </c>
      <c r="E8" s="9">
        <f>IF(B8&gt;0,VLOOKUP(B8,[1]TK_Suvestine!A:F,3,FALSE)/1000*D8,"")</f>
        <v>16.521943999999998</v>
      </c>
      <c r="F8" s="9">
        <f>IF(B8&gt;0,VLOOKUP(B8,[1]TK_Suvestine!A:F,4,FALSE)/1000*D8,"")</f>
        <v>9.7294288000000009</v>
      </c>
      <c r="G8" s="9">
        <f>IF(B8&gt;0,VLOOKUP(B8,[1]TK_Suvestine!A:F,5,FALSE)/1000*D8,"")</f>
        <v>14.2755528</v>
      </c>
      <c r="H8" s="9">
        <f>IF(B8&gt;0,VLOOKUP(B8,[1]TK_Suvestine!A:F,6,FALSE)/1000*D8,"")</f>
        <v>208.799464</v>
      </c>
      <c r="I8" s="95">
        <v>0.7</v>
      </c>
      <c r="J8" s="95">
        <v>0</v>
      </c>
      <c r="K8" s="95">
        <v>2.8</v>
      </c>
      <c r="L8" s="90">
        <f>(I8*4)+(J8*9)+(K8*4)</f>
        <v>14</v>
      </c>
      <c r="M8" s="80" t="e">
        <f>IF(B8&gt;0,VLOOKUP(B8,[3]TK_Suvestine!A:G,7,FALSE)/1000*D8,"")</f>
        <v>#N/A</v>
      </c>
    </row>
    <row r="9" spans="1:15" x14ac:dyDescent="0.35">
      <c r="A9" s="5" t="str">
        <f>IF(B9&gt;0,VLOOKUP(B9,[1]TK_Suvestine!A:B,2,FALSE),"")</f>
        <v>Virtos bulvės (tausojantis)(augalinis)</v>
      </c>
      <c r="B9" s="94" t="s">
        <v>29</v>
      </c>
      <c r="C9" s="92">
        <f t="shared" si="0"/>
        <v>100</v>
      </c>
      <c r="D9" s="93">
        <v>100</v>
      </c>
      <c r="E9" s="9">
        <f>IF(B9&gt;0,VLOOKUP(B9,[1]TK_Suvestine!A:F,3,FALSE)/1000*D9,"")</f>
        <v>2.06</v>
      </c>
      <c r="F9" s="9">
        <f>IF(B9&gt;0,VLOOKUP(B9,[1]TK_Suvestine!A:F,4,FALSE)/1000*D9,"")</f>
        <v>0.10300000000000001</v>
      </c>
      <c r="G9" s="9">
        <f>IF(B9&gt;0,VLOOKUP(B9,[1]TK_Suvestine!A:F,5,FALSE)/1000*D9,"")</f>
        <v>18.849</v>
      </c>
      <c r="H9" s="9">
        <f>IF(B9&gt;0,VLOOKUP(B9,[1]TK_Suvestine!A:F,6,FALSE)/1000*D9,"")</f>
        <v>83.43</v>
      </c>
      <c r="I9" s="95">
        <v>0.7</v>
      </c>
      <c r="J9" s="95">
        <v>0</v>
      </c>
      <c r="K9" s="95">
        <v>2.8</v>
      </c>
      <c r="L9" s="90">
        <f>(I9*4)+(J9*9)+(K9*4)</f>
        <v>14</v>
      </c>
      <c r="M9" s="80">
        <f>IF(B9&gt;0,VLOOKUP(B9,[3]TK_Suvestine!A:G,7,FALSE)/1000*D9,"")</f>
        <v>0.11354956000000001</v>
      </c>
    </row>
    <row r="10" spans="1:15" ht="43.5" x14ac:dyDescent="0.35">
      <c r="A10" s="5" t="str">
        <f>IF(B10&gt;0,VLOOKUP(B10,[1]TK_Suvestine!A:B,2,FALSE),"")</f>
        <v>Šviežių kopūstų, cukinijų ir morkų salotos su saulėgrąžų sėklomis ir aliejumi</v>
      </c>
      <c r="B10" s="94" t="s">
        <v>114</v>
      </c>
      <c r="C10" s="111">
        <f t="shared" si="0"/>
        <v>70</v>
      </c>
      <c r="D10" s="111">
        <v>70</v>
      </c>
      <c r="E10" s="112">
        <f>IF(B10&gt;0,VLOOKUP(B10,[1]TK_Suvestine!A:F,3,FALSE)/1000*D10,"")</f>
        <v>1.683395</v>
      </c>
      <c r="F10" s="112">
        <f>IF(B10&gt;0,VLOOKUP(B10,[1]TK_Suvestine!A:F,4,FALSE)/1000*D10,"")</f>
        <v>4.9697900000000006</v>
      </c>
      <c r="G10" s="112">
        <f>IF(B10&gt;0,VLOOKUP(B10,[1]TK_Suvestine!A:F,5,FALSE)/1000*D10,"")</f>
        <v>4.5812200000000001</v>
      </c>
      <c r="H10" s="112">
        <f>IF(B10&gt;0,VLOOKUP(B10,[1]TK_Suvestine!A:F,6,FALSE)/1000*D10,"")</f>
        <v>64.463349999999991</v>
      </c>
      <c r="I10" s="95">
        <v>0</v>
      </c>
      <c r="J10" s="95">
        <v>0</v>
      </c>
      <c r="K10" s="95">
        <v>0</v>
      </c>
      <c r="L10" s="90">
        <f>(I10*4)+(J10*9)+(K10*4)</f>
        <v>0</v>
      </c>
      <c r="M10" s="80" t="e">
        <f>IF(B10&gt;0,VLOOKUP(B10,[3]TK_Suvestine!A:G,7,FALSE)/1000*D10,"")</f>
        <v>#N/A</v>
      </c>
    </row>
    <row r="11" spans="1:15" ht="15" hidden="1" customHeight="1" x14ac:dyDescent="0.35">
      <c r="I11" s="155" t="s">
        <v>2</v>
      </c>
      <c r="J11" s="155"/>
      <c r="K11" s="155"/>
      <c r="L11" s="155"/>
      <c r="M11" s="88"/>
    </row>
    <row r="12" spans="1:15" ht="15" hidden="1" customHeight="1" x14ac:dyDescent="0.35">
      <c r="A12" s="165" t="s">
        <v>24</v>
      </c>
      <c r="B12" s="165"/>
      <c r="C12" s="165"/>
      <c r="D12" s="165"/>
      <c r="E12" s="165"/>
      <c r="F12" s="165"/>
      <c r="G12" s="165"/>
      <c r="H12" s="165"/>
      <c r="I12" s="166" t="s">
        <v>7</v>
      </c>
      <c r="J12" s="167"/>
      <c r="K12" s="168"/>
      <c r="L12" s="162" t="s">
        <v>8</v>
      </c>
      <c r="M12" s="88"/>
    </row>
    <row r="13" spans="1:15" ht="29" hidden="1" x14ac:dyDescent="0.35">
      <c r="A13" s="162" t="s">
        <v>3</v>
      </c>
      <c r="B13" s="169" t="s">
        <v>4</v>
      </c>
      <c r="C13" s="162" t="s">
        <v>5</v>
      </c>
      <c r="D13" s="171" t="s">
        <v>6</v>
      </c>
      <c r="E13" s="159" t="s">
        <v>7</v>
      </c>
      <c r="F13" s="160"/>
      <c r="G13" s="161"/>
      <c r="H13" s="162" t="s">
        <v>8</v>
      </c>
      <c r="I13" s="76" t="s">
        <v>10</v>
      </c>
      <c r="J13" s="76" t="s">
        <v>11</v>
      </c>
      <c r="K13" s="76" t="s">
        <v>13</v>
      </c>
      <c r="L13" s="163"/>
      <c r="M13" s="164" t="s">
        <v>9</v>
      </c>
    </row>
    <row r="14" spans="1:15" ht="29" hidden="1" x14ac:dyDescent="0.35">
      <c r="A14" s="163"/>
      <c r="B14" s="170"/>
      <c r="C14" s="163"/>
      <c r="D14" s="172"/>
      <c r="E14" s="76" t="s">
        <v>10</v>
      </c>
      <c r="F14" s="76" t="s">
        <v>11</v>
      </c>
      <c r="G14" s="76" t="s">
        <v>12</v>
      </c>
      <c r="H14" s="163"/>
      <c r="I14" s="95">
        <v>5.4349999999999996</v>
      </c>
      <c r="J14" s="95">
        <v>2.69</v>
      </c>
      <c r="K14" s="95">
        <v>33.28</v>
      </c>
      <c r="L14" s="90">
        <f t="shared" ref="L14:L18" si="1">(I14*4)+(J14*9)+(K14*4)</f>
        <v>179.07</v>
      </c>
      <c r="M14" s="164"/>
    </row>
    <row r="15" spans="1:15" hidden="1" x14ac:dyDescent="0.35">
      <c r="A15" s="93" t="str">
        <f>IF(B15&gt;0,VLOOKUP(B15,[3]TK_Suvestine!A:B,2,FALSE),"")</f>
        <v/>
      </c>
      <c r="B15" s="97"/>
      <c r="C15" s="92" t="str">
        <f t="shared" ref="C15:C19" si="2">IF(D15&gt;0,D15,"")</f>
        <v/>
      </c>
      <c r="D15" s="78"/>
      <c r="E15" s="79" t="str">
        <f>IF(B15&gt;0,VLOOKUP(B15,[3]TK_Suvestine!A:F,3,FALSE)/1000*D15,"")</f>
        <v/>
      </c>
      <c r="F15" s="79" t="str">
        <f>IF(B15&gt;0,VLOOKUP(B15,[3]TK_Suvestine!A:F,4,FALSE)/1000*D15,"")</f>
        <v/>
      </c>
      <c r="G15" s="79" t="str">
        <f>IF(B15&gt;0,VLOOKUP(B15,[3]TK_Suvestine!A:F,5,FALSE)/1000*D15,"")</f>
        <v/>
      </c>
      <c r="H15" s="79" t="str">
        <f>IF(B15&gt;0,VLOOKUP(B15,[3]TK_Suvestine!A:F,6,FALSE)/1000*D15,"")</f>
        <v/>
      </c>
      <c r="I15" s="78"/>
      <c r="J15" s="78"/>
      <c r="K15" s="78"/>
      <c r="L15" s="90"/>
      <c r="M15" s="80"/>
    </row>
    <row r="16" spans="1:15" hidden="1" x14ac:dyDescent="0.35">
      <c r="A16" s="77" t="str">
        <f>IF(B16&gt;0,VLOOKUP(B16,[3]TK_Suvestine!A:B,2,FALSE),"")</f>
        <v/>
      </c>
      <c r="B16" s="98"/>
      <c r="C16" s="92" t="str">
        <f t="shared" si="2"/>
        <v/>
      </c>
      <c r="D16" s="77"/>
      <c r="E16" s="79" t="str">
        <f>IF(B16&gt;0,VLOOKUP(B16,[3]TK_Suvestine!A:F,3,FALSE)/1000*D16,"")</f>
        <v/>
      </c>
      <c r="F16" s="79" t="str">
        <f>IF(B16&gt;0,VLOOKUP(B16,[3]TK_Suvestine!A:F,4,FALSE)/1000*D16,"")</f>
        <v/>
      </c>
      <c r="G16" s="79" t="str">
        <f>IF(B16&gt;0,VLOOKUP(B16,[3]TK_Suvestine!A:F,5,FALSE)/1000*D16,"")</f>
        <v/>
      </c>
      <c r="H16" s="79" t="str">
        <f>IF(B16&gt;0,VLOOKUP(B16,[3]TK_Suvestine!A:F,6,FALSE)/1000*D16,"")</f>
        <v/>
      </c>
      <c r="I16" s="95">
        <v>0</v>
      </c>
      <c r="J16" s="95">
        <v>0</v>
      </c>
      <c r="K16" s="95">
        <v>0</v>
      </c>
      <c r="L16" s="90">
        <f t="shared" ref="L16" si="3">(I16*4)+(J16*9)+(K16*4)</f>
        <v>0</v>
      </c>
      <c r="M16" s="80" t="str">
        <f>IF(B16&gt;0,VLOOKUP(B16,[3]TK_Suvestine!A:G,7,FALSE)/1000*D16,"")</f>
        <v/>
      </c>
    </row>
    <row r="17" spans="1:13" hidden="1" x14ac:dyDescent="0.35">
      <c r="A17" s="99" t="str">
        <f>IF(B17&gt;0,VLOOKUP(B17,[3]TK_Suvestine!A:B,2,FALSE),"")</f>
        <v/>
      </c>
      <c r="B17" s="100"/>
      <c r="C17" s="92" t="str">
        <f t="shared" si="2"/>
        <v/>
      </c>
      <c r="D17" s="77"/>
      <c r="E17" s="79" t="str">
        <f>IF(B17&gt;0,VLOOKUP(B17,[3]TK_Suvestine!A:F,3,FALSE)/1000*D17,"")</f>
        <v/>
      </c>
      <c r="F17" s="79" t="str">
        <f>IF(B17&gt;0,VLOOKUP(B17,[3]TK_Suvestine!A:F,4,FALSE)/1000*D17,"")</f>
        <v/>
      </c>
      <c r="G17" s="79" t="str">
        <f>IF(B17&gt;0,VLOOKUP(B17,[3]TK_Suvestine!A:F,5,FALSE)/1000*D17,"")</f>
        <v/>
      </c>
      <c r="H17" s="79" t="str">
        <f>IF(B17&gt;0,VLOOKUP(B17,[3]TK_Suvestine!A:F,6,FALSE)/1000*D17,"")</f>
        <v/>
      </c>
      <c r="I17" s="95">
        <v>0</v>
      </c>
      <c r="J17" s="95">
        <v>0</v>
      </c>
      <c r="K17" s="95">
        <v>0</v>
      </c>
      <c r="L17" s="90">
        <f t="shared" si="1"/>
        <v>0</v>
      </c>
      <c r="M17" s="80" t="str">
        <f>IF(B17&gt;0,VLOOKUP(B17,[3]TK_Suvestine!A:G,7,FALSE)/1000*D17,"")</f>
        <v/>
      </c>
    </row>
    <row r="18" spans="1:13" hidden="1" x14ac:dyDescent="0.35">
      <c r="A18" s="101" t="str">
        <f>IF(B18&gt;0,VLOOKUP(B18,[3]TK_Suvestine!A:B,2,FALSE),"")</f>
        <v/>
      </c>
      <c r="B18" s="102"/>
      <c r="C18" s="92" t="str">
        <f t="shared" si="2"/>
        <v/>
      </c>
      <c r="D18" s="77"/>
      <c r="E18" s="79" t="str">
        <f>IF(B18&gt;0,VLOOKUP(B18,[3]TK_Suvestine!A:F,3,FALSE)/1000*D18,"")</f>
        <v/>
      </c>
      <c r="F18" s="79" t="str">
        <f>IF(B18&gt;0,VLOOKUP(B18,[3]TK_Suvestine!A:F,4,FALSE)/1000*D18,"")</f>
        <v/>
      </c>
      <c r="G18" s="79" t="str">
        <f>IF(B18&gt;0,VLOOKUP(B18,[3]TK_Suvestine!A:F,5,FALSE)/1000*D18,"")</f>
        <v/>
      </c>
      <c r="H18" s="79" t="str">
        <f>IF(B18&gt;0,VLOOKUP(B18,[3]TK_Suvestine!A:F,6,FALSE)/1000*D18,"")</f>
        <v/>
      </c>
      <c r="I18" s="95">
        <v>0</v>
      </c>
      <c r="J18" s="95">
        <v>0</v>
      </c>
      <c r="K18" s="95">
        <v>0</v>
      </c>
      <c r="L18" s="78">
        <f t="shared" si="1"/>
        <v>0</v>
      </c>
      <c r="M18" s="80" t="str">
        <f>IF(B18&gt;0,VLOOKUP(B18,[3]TK_Suvestine!A:G,7,FALSE)/1000*D18,"")</f>
        <v/>
      </c>
    </row>
    <row r="19" spans="1:13" hidden="1" x14ac:dyDescent="0.35">
      <c r="A19" s="93" t="str">
        <f>IF(B19&gt;0,VLOOKUP(B19,[3]TK_Suvestine!A:B,2,FALSE),"")</f>
        <v/>
      </c>
      <c r="B19" s="100"/>
      <c r="C19" s="92" t="str">
        <f t="shared" si="2"/>
        <v/>
      </c>
      <c r="D19" s="77"/>
      <c r="E19" s="79" t="str">
        <f>IF(B19&gt;0,VLOOKUP(B19,[3]TK_Suvestine!A:F,3,FALSE)/1000*D19,"")</f>
        <v/>
      </c>
      <c r="F19" s="79" t="str">
        <f>IF(B19&gt;0,VLOOKUP(B19,[3]TK_Suvestine!A:F,4,FALSE)/1000*D19,"")</f>
        <v/>
      </c>
      <c r="G19" s="79" t="str">
        <f>IF(B19&gt;0,VLOOKUP(B19,[3]TK_Suvestine!A:F,5,FALSE)/1000*D19,"")</f>
        <v/>
      </c>
      <c r="H19" s="79" t="str">
        <f>IF(B19&gt;0,VLOOKUP(B19,[3]TK_Suvestine!A:F,6,FALSE)/1000*D19,"")</f>
        <v/>
      </c>
      <c r="I19" s="78">
        <f>SUM(I14:I18)</f>
        <v>5.4349999999999996</v>
      </c>
      <c r="J19" s="78">
        <f>SUM(J14:J18)</f>
        <v>2.69</v>
      </c>
      <c r="K19" s="78">
        <f>SUM(K14:K18)</f>
        <v>33.28</v>
      </c>
      <c r="L19" s="78">
        <f>SUM(L14:L18)</f>
        <v>179.07</v>
      </c>
      <c r="M19" s="80" t="str">
        <f>IF(B19&gt;0,VLOOKUP(B19,[3]TK_Suvestine!A:G,7,FALSE)/1000*D19,"")</f>
        <v/>
      </c>
    </row>
    <row r="20" spans="1:13" ht="15" hidden="1" customHeight="1" x14ac:dyDescent="0.35">
      <c r="A20" s="156" t="s">
        <v>15</v>
      </c>
      <c r="B20" s="157"/>
      <c r="C20" s="158"/>
      <c r="D20" s="103"/>
      <c r="E20" s="104">
        <f>SUM(E15:E19)</f>
        <v>0</v>
      </c>
      <c r="F20" s="104">
        <f>SUM(F15:F19)</f>
        <v>0</v>
      </c>
      <c r="G20" s="104">
        <f>SUM(G15:G19)</f>
        <v>0</v>
      </c>
      <c r="H20" s="104">
        <f>SUM(H15:H19)</f>
        <v>0</v>
      </c>
      <c r="M20" s="81">
        <f>SUM(M15:M19)</f>
        <v>0</v>
      </c>
    </row>
    <row r="21" spans="1:13" ht="15" hidden="1" customHeight="1" x14ac:dyDescent="0.35">
      <c r="A21" s="105"/>
      <c r="B21" s="106"/>
      <c r="C21" s="107"/>
      <c r="D21" s="107"/>
      <c r="E21" s="107"/>
      <c r="F21" s="107"/>
      <c r="G21" s="107"/>
      <c r="H21" s="107"/>
      <c r="I21" s="155" t="s">
        <v>2</v>
      </c>
      <c r="J21" s="155"/>
      <c r="K21" s="155"/>
      <c r="L21" s="155"/>
      <c r="M21" s="88"/>
    </row>
    <row r="22" spans="1:13" ht="18.75" customHeight="1" x14ac:dyDescent="0.35">
      <c r="A22" s="175" t="str">
        <f>IF(B22&gt;0,VLOOKUP(B22,[4]TK_Suvestine!A:B,2,FALSE),"")</f>
        <v>Virtos dešrelės (tausojantis)</v>
      </c>
      <c r="B22" s="32" t="s">
        <v>134</v>
      </c>
      <c r="C22" s="176">
        <v>90</v>
      </c>
      <c r="D22" s="177">
        <v>120</v>
      </c>
      <c r="E22" s="178">
        <v>11.2</v>
      </c>
      <c r="F22" s="178">
        <v>19.8</v>
      </c>
      <c r="G22" s="178">
        <v>3.06</v>
      </c>
      <c r="H22" s="178">
        <v>204.7</v>
      </c>
      <c r="I22" s="78"/>
      <c r="J22" s="78"/>
      <c r="K22" s="78"/>
      <c r="L22" s="78">
        <f t="shared" ref="L22" si="4">(I22*4)+(J22*9)+(K22*4)</f>
        <v>0</v>
      </c>
      <c r="M22" s="80" t="e">
        <f>IF(B22&gt;0,VLOOKUP(B22,[3]TK_Suvestine!A:G,7,FALSE)/1000*D22,"")</f>
        <v>#N/A</v>
      </c>
    </row>
    <row r="23" spans="1:13" ht="18.75" customHeight="1" x14ac:dyDescent="0.35">
      <c r="A23" s="27" t="str">
        <f>IF(B23&gt;0,VLOOKUP(B23,[1]TK_Suvestine!A:B,2,FALSE),"")</f>
        <v>Vaisiai</v>
      </c>
      <c r="B23" s="32" t="s">
        <v>23</v>
      </c>
      <c r="C23" s="28">
        <v>80</v>
      </c>
      <c r="D23" s="29">
        <v>100</v>
      </c>
      <c r="E23" s="34">
        <f>IF(B23&gt;0,VLOOKUP(B23,[1]TK_Suvestine!A:F,3,FALSE)/1000*D23,"")</f>
        <v>0.4</v>
      </c>
      <c r="F23" s="34">
        <f>IF(B23&gt;0,VLOOKUP(B23,[1]TK_Suvestine!A:F,4,FALSE)/1000*D23,"")</f>
        <v>0.4</v>
      </c>
      <c r="G23" s="34">
        <f>IF(B23&gt;0,VLOOKUP(B23,[1]TK_Suvestine!A:F,5,FALSE)/1000*D23,"")</f>
        <v>13</v>
      </c>
      <c r="H23" s="34">
        <f>IF(B23&gt;0,VLOOKUP(B23,[1]TK_Suvestine!A:F,6,FALSE)/1000*D23,"")</f>
        <v>53</v>
      </c>
      <c r="I23" s="179"/>
      <c r="J23" s="179"/>
      <c r="K23" s="179"/>
      <c r="L23" s="179"/>
      <c r="M23" s="180"/>
    </row>
    <row r="24" spans="1:13" x14ac:dyDescent="0.35">
      <c r="A24" s="96"/>
      <c r="B24" s="108"/>
      <c r="C24" s="96"/>
      <c r="D24" s="96"/>
      <c r="E24" s="96"/>
      <c r="F24" s="96"/>
      <c r="G24" s="96"/>
      <c r="H24" s="96"/>
    </row>
    <row r="26" spans="1:13" x14ac:dyDescent="0.35">
      <c r="E26" s="109"/>
    </row>
  </sheetData>
  <mergeCells count="24">
    <mergeCell ref="I3:L3"/>
    <mergeCell ref="A4:H4"/>
    <mergeCell ref="I4:K4"/>
    <mergeCell ref="L4:L5"/>
    <mergeCell ref="A5:A6"/>
    <mergeCell ref="B5:B6"/>
    <mergeCell ref="C5:C6"/>
    <mergeCell ref="D5:D6"/>
    <mergeCell ref="I21:L21"/>
    <mergeCell ref="A20:C20"/>
    <mergeCell ref="E5:G5"/>
    <mergeCell ref="H5:H6"/>
    <mergeCell ref="M5:M6"/>
    <mergeCell ref="I11:L11"/>
    <mergeCell ref="A12:H12"/>
    <mergeCell ref="I12:K12"/>
    <mergeCell ref="L12:L13"/>
    <mergeCell ref="A13:A14"/>
    <mergeCell ref="B13:B14"/>
    <mergeCell ref="C13:C14"/>
    <mergeCell ref="D13:D14"/>
    <mergeCell ref="E13:G13"/>
    <mergeCell ref="H13:H14"/>
    <mergeCell ref="M13:M14"/>
  </mergeCells>
  <pageMargins left="0.70866141732283472" right="0.70866141732283472" top="0.74803149606299213" bottom="0.74803149606299213" header="0.31496062992125984" footer="0.31496062992125984"/>
  <pageSetup paperSize="9" scale="94" orientation="portrait" r:id="rId1"/>
  <headerFooter>
    <oddFooter>&amp;C15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apas305">
    <tabColor rgb="FFFFC000"/>
    <pageSetUpPr fitToPage="1"/>
  </sheetPr>
  <dimension ref="A1:P31"/>
  <sheetViews>
    <sheetView showWhiteSpace="0" zoomScaleNormal="100" workbookViewId="0">
      <selection activeCell="A32" sqref="A32"/>
    </sheetView>
  </sheetViews>
  <sheetFormatPr defaultRowHeight="14.5" x14ac:dyDescent="0.35"/>
  <cols>
    <col min="1" max="1" width="41.81640625" style="37" customWidth="1"/>
    <col min="2" max="2" width="5.7265625" style="2" customWidth="1"/>
    <col min="3" max="3" width="6.08984375" style="3" bestFit="1" customWidth="1"/>
    <col min="4" max="4" width="8.81640625" style="3" hidden="1" customWidth="1"/>
    <col min="5" max="5" width="9.08984375" style="3"/>
    <col min="6" max="6" width="8.54296875" style="3" customWidth="1"/>
    <col min="7" max="7" width="11.7265625" style="3" customWidth="1"/>
    <col min="8" max="8" width="8.54296875" style="3" customWidth="1"/>
    <col min="9" max="9" width="10.36328125" style="3" hidden="1" customWidth="1"/>
    <col min="10" max="10" width="10.54296875" style="3" hidden="1" customWidth="1"/>
    <col min="11" max="11" width="10" style="3" hidden="1" customWidth="1"/>
    <col min="12" max="12" width="9.54296875" style="3" hidden="1" customWidth="1"/>
    <col min="13" max="13" width="11.81640625" style="3" hidden="1" customWidth="1"/>
    <col min="14" max="14" width="0" style="3" hidden="1" customWidth="1"/>
    <col min="15" max="256" width="9.08984375" style="3"/>
    <col min="257" max="257" width="66.26953125" style="3" customWidth="1"/>
    <col min="258" max="258" width="5.7265625" style="3" customWidth="1"/>
    <col min="259" max="259" width="7.54296875" style="3" customWidth="1"/>
    <col min="260" max="260" width="8.81640625" style="3" customWidth="1"/>
    <col min="261" max="261" width="9.08984375" style="3"/>
    <col min="262" max="262" width="8.54296875" style="3" customWidth="1"/>
    <col min="263" max="263" width="12.54296875" style="3" customWidth="1"/>
    <col min="264" max="264" width="11.54296875" style="3" customWidth="1"/>
    <col min="265" max="268" width="0" style="3" hidden="1" customWidth="1"/>
    <col min="269" max="512" width="9.08984375" style="3"/>
    <col min="513" max="513" width="66.26953125" style="3" customWidth="1"/>
    <col min="514" max="514" width="5.7265625" style="3" customWidth="1"/>
    <col min="515" max="515" width="7.54296875" style="3" customWidth="1"/>
    <col min="516" max="516" width="8.81640625" style="3" customWidth="1"/>
    <col min="517" max="517" width="9.08984375" style="3"/>
    <col min="518" max="518" width="8.54296875" style="3" customWidth="1"/>
    <col min="519" max="519" width="12.54296875" style="3" customWidth="1"/>
    <col min="520" max="520" width="11.54296875" style="3" customWidth="1"/>
    <col min="521" max="524" width="0" style="3" hidden="1" customWidth="1"/>
    <col min="525" max="768" width="9.08984375" style="3"/>
    <col min="769" max="769" width="66.26953125" style="3" customWidth="1"/>
    <col min="770" max="770" width="5.7265625" style="3" customWidth="1"/>
    <col min="771" max="771" width="7.54296875" style="3" customWidth="1"/>
    <col min="772" max="772" width="8.81640625" style="3" customWidth="1"/>
    <col min="773" max="773" width="9.08984375" style="3"/>
    <col min="774" max="774" width="8.54296875" style="3" customWidth="1"/>
    <col min="775" max="775" width="12.54296875" style="3" customWidth="1"/>
    <col min="776" max="776" width="11.54296875" style="3" customWidth="1"/>
    <col min="777" max="780" width="0" style="3" hidden="1" customWidth="1"/>
    <col min="781" max="1024" width="9.08984375" style="3"/>
    <col min="1025" max="1025" width="66.26953125" style="3" customWidth="1"/>
    <col min="1026" max="1026" width="5.7265625" style="3" customWidth="1"/>
    <col min="1027" max="1027" width="7.54296875" style="3" customWidth="1"/>
    <col min="1028" max="1028" width="8.81640625" style="3" customWidth="1"/>
    <col min="1029" max="1029" width="9.08984375" style="3"/>
    <col min="1030" max="1030" width="8.54296875" style="3" customWidth="1"/>
    <col min="1031" max="1031" width="12.54296875" style="3" customWidth="1"/>
    <col min="1032" max="1032" width="11.54296875" style="3" customWidth="1"/>
    <col min="1033" max="1036" width="0" style="3" hidden="1" customWidth="1"/>
    <col min="1037" max="1280" width="9.08984375" style="3"/>
    <col min="1281" max="1281" width="66.26953125" style="3" customWidth="1"/>
    <col min="1282" max="1282" width="5.7265625" style="3" customWidth="1"/>
    <col min="1283" max="1283" width="7.54296875" style="3" customWidth="1"/>
    <col min="1284" max="1284" width="8.81640625" style="3" customWidth="1"/>
    <col min="1285" max="1285" width="9.08984375" style="3"/>
    <col min="1286" max="1286" width="8.54296875" style="3" customWidth="1"/>
    <col min="1287" max="1287" width="12.54296875" style="3" customWidth="1"/>
    <col min="1288" max="1288" width="11.54296875" style="3" customWidth="1"/>
    <col min="1289" max="1292" width="0" style="3" hidden="1" customWidth="1"/>
    <col min="1293" max="1536" width="9.08984375" style="3"/>
    <col min="1537" max="1537" width="66.26953125" style="3" customWidth="1"/>
    <col min="1538" max="1538" width="5.7265625" style="3" customWidth="1"/>
    <col min="1539" max="1539" width="7.54296875" style="3" customWidth="1"/>
    <col min="1540" max="1540" width="8.81640625" style="3" customWidth="1"/>
    <col min="1541" max="1541" width="9.08984375" style="3"/>
    <col min="1542" max="1542" width="8.54296875" style="3" customWidth="1"/>
    <col min="1543" max="1543" width="12.54296875" style="3" customWidth="1"/>
    <col min="1544" max="1544" width="11.54296875" style="3" customWidth="1"/>
    <col min="1545" max="1548" width="0" style="3" hidden="1" customWidth="1"/>
    <col min="1549" max="1792" width="9.08984375" style="3"/>
    <col min="1793" max="1793" width="66.26953125" style="3" customWidth="1"/>
    <col min="1794" max="1794" width="5.7265625" style="3" customWidth="1"/>
    <col min="1795" max="1795" width="7.54296875" style="3" customWidth="1"/>
    <col min="1796" max="1796" width="8.81640625" style="3" customWidth="1"/>
    <col min="1797" max="1797" width="9.08984375" style="3"/>
    <col min="1798" max="1798" width="8.54296875" style="3" customWidth="1"/>
    <col min="1799" max="1799" width="12.54296875" style="3" customWidth="1"/>
    <col min="1800" max="1800" width="11.54296875" style="3" customWidth="1"/>
    <col min="1801" max="1804" width="0" style="3" hidden="1" customWidth="1"/>
    <col min="1805" max="2048" width="9.08984375" style="3"/>
    <col min="2049" max="2049" width="66.26953125" style="3" customWidth="1"/>
    <col min="2050" max="2050" width="5.7265625" style="3" customWidth="1"/>
    <col min="2051" max="2051" width="7.54296875" style="3" customWidth="1"/>
    <col min="2052" max="2052" width="8.81640625" style="3" customWidth="1"/>
    <col min="2053" max="2053" width="9.08984375" style="3"/>
    <col min="2054" max="2054" width="8.54296875" style="3" customWidth="1"/>
    <col min="2055" max="2055" width="12.54296875" style="3" customWidth="1"/>
    <col min="2056" max="2056" width="11.54296875" style="3" customWidth="1"/>
    <col min="2057" max="2060" width="0" style="3" hidden="1" customWidth="1"/>
    <col min="2061" max="2304" width="9.08984375" style="3"/>
    <col min="2305" max="2305" width="66.26953125" style="3" customWidth="1"/>
    <col min="2306" max="2306" width="5.7265625" style="3" customWidth="1"/>
    <col min="2307" max="2307" width="7.54296875" style="3" customWidth="1"/>
    <col min="2308" max="2308" width="8.81640625" style="3" customWidth="1"/>
    <col min="2309" max="2309" width="9.08984375" style="3"/>
    <col min="2310" max="2310" width="8.54296875" style="3" customWidth="1"/>
    <col min="2311" max="2311" width="12.54296875" style="3" customWidth="1"/>
    <col min="2312" max="2312" width="11.54296875" style="3" customWidth="1"/>
    <col min="2313" max="2316" width="0" style="3" hidden="1" customWidth="1"/>
    <col min="2317" max="2560" width="9.08984375" style="3"/>
    <col min="2561" max="2561" width="66.26953125" style="3" customWidth="1"/>
    <col min="2562" max="2562" width="5.7265625" style="3" customWidth="1"/>
    <col min="2563" max="2563" width="7.54296875" style="3" customWidth="1"/>
    <col min="2564" max="2564" width="8.81640625" style="3" customWidth="1"/>
    <col min="2565" max="2565" width="9.08984375" style="3"/>
    <col min="2566" max="2566" width="8.54296875" style="3" customWidth="1"/>
    <col min="2567" max="2567" width="12.54296875" style="3" customWidth="1"/>
    <col min="2568" max="2568" width="11.54296875" style="3" customWidth="1"/>
    <col min="2569" max="2572" width="0" style="3" hidden="1" customWidth="1"/>
    <col min="2573" max="2816" width="9.08984375" style="3"/>
    <col min="2817" max="2817" width="66.26953125" style="3" customWidth="1"/>
    <col min="2818" max="2818" width="5.7265625" style="3" customWidth="1"/>
    <col min="2819" max="2819" width="7.54296875" style="3" customWidth="1"/>
    <col min="2820" max="2820" width="8.81640625" style="3" customWidth="1"/>
    <col min="2821" max="2821" width="9.08984375" style="3"/>
    <col min="2822" max="2822" width="8.54296875" style="3" customWidth="1"/>
    <col min="2823" max="2823" width="12.54296875" style="3" customWidth="1"/>
    <col min="2824" max="2824" width="11.54296875" style="3" customWidth="1"/>
    <col min="2825" max="2828" width="0" style="3" hidden="1" customWidth="1"/>
    <col min="2829" max="3072" width="9.08984375" style="3"/>
    <col min="3073" max="3073" width="66.26953125" style="3" customWidth="1"/>
    <col min="3074" max="3074" width="5.7265625" style="3" customWidth="1"/>
    <col min="3075" max="3075" width="7.54296875" style="3" customWidth="1"/>
    <col min="3076" max="3076" width="8.81640625" style="3" customWidth="1"/>
    <col min="3077" max="3077" width="9.08984375" style="3"/>
    <col min="3078" max="3078" width="8.54296875" style="3" customWidth="1"/>
    <col min="3079" max="3079" width="12.54296875" style="3" customWidth="1"/>
    <col min="3080" max="3080" width="11.54296875" style="3" customWidth="1"/>
    <col min="3081" max="3084" width="0" style="3" hidden="1" customWidth="1"/>
    <col min="3085" max="3328" width="9.08984375" style="3"/>
    <col min="3329" max="3329" width="66.26953125" style="3" customWidth="1"/>
    <col min="3330" max="3330" width="5.7265625" style="3" customWidth="1"/>
    <col min="3331" max="3331" width="7.54296875" style="3" customWidth="1"/>
    <col min="3332" max="3332" width="8.81640625" style="3" customWidth="1"/>
    <col min="3333" max="3333" width="9.08984375" style="3"/>
    <col min="3334" max="3334" width="8.54296875" style="3" customWidth="1"/>
    <col min="3335" max="3335" width="12.54296875" style="3" customWidth="1"/>
    <col min="3336" max="3336" width="11.54296875" style="3" customWidth="1"/>
    <col min="3337" max="3340" width="0" style="3" hidden="1" customWidth="1"/>
    <col min="3341" max="3584" width="9.08984375" style="3"/>
    <col min="3585" max="3585" width="66.26953125" style="3" customWidth="1"/>
    <col min="3586" max="3586" width="5.7265625" style="3" customWidth="1"/>
    <col min="3587" max="3587" width="7.54296875" style="3" customWidth="1"/>
    <col min="3588" max="3588" width="8.81640625" style="3" customWidth="1"/>
    <col min="3589" max="3589" width="9.08984375" style="3"/>
    <col min="3590" max="3590" width="8.54296875" style="3" customWidth="1"/>
    <col min="3591" max="3591" width="12.54296875" style="3" customWidth="1"/>
    <col min="3592" max="3592" width="11.54296875" style="3" customWidth="1"/>
    <col min="3593" max="3596" width="0" style="3" hidden="1" customWidth="1"/>
    <col min="3597" max="3840" width="9.08984375" style="3"/>
    <col min="3841" max="3841" width="66.26953125" style="3" customWidth="1"/>
    <col min="3842" max="3842" width="5.7265625" style="3" customWidth="1"/>
    <col min="3843" max="3843" width="7.54296875" style="3" customWidth="1"/>
    <col min="3844" max="3844" width="8.81640625" style="3" customWidth="1"/>
    <col min="3845" max="3845" width="9.08984375" style="3"/>
    <col min="3846" max="3846" width="8.54296875" style="3" customWidth="1"/>
    <col min="3847" max="3847" width="12.54296875" style="3" customWidth="1"/>
    <col min="3848" max="3848" width="11.54296875" style="3" customWidth="1"/>
    <col min="3849" max="3852" width="0" style="3" hidden="1" customWidth="1"/>
    <col min="3853" max="4096" width="9.08984375" style="3"/>
    <col min="4097" max="4097" width="66.26953125" style="3" customWidth="1"/>
    <col min="4098" max="4098" width="5.7265625" style="3" customWidth="1"/>
    <col min="4099" max="4099" width="7.54296875" style="3" customWidth="1"/>
    <col min="4100" max="4100" width="8.81640625" style="3" customWidth="1"/>
    <col min="4101" max="4101" width="9.08984375" style="3"/>
    <col min="4102" max="4102" width="8.54296875" style="3" customWidth="1"/>
    <col min="4103" max="4103" width="12.54296875" style="3" customWidth="1"/>
    <col min="4104" max="4104" width="11.54296875" style="3" customWidth="1"/>
    <col min="4105" max="4108" width="0" style="3" hidden="1" customWidth="1"/>
    <col min="4109" max="4352" width="9.08984375" style="3"/>
    <col min="4353" max="4353" width="66.26953125" style="3" customWidth="1"/>
    <col min="4354" max="4354" width="5.7265625" style="3" customWidth="1"/>
    <col min="4355" max="4355" width="7.54296875" style="3" customWidth="1"/>
    <col min="4356" max="4356" width="8.81640625" style="3" customWidth="1"/>
    <col min="4357" max="4357" width="9.08984375" style="3"/>
    <col min="4358" max="4358" width="8.54296875" style="3" customWidth="1"/>
    <col min="4359" max="4359" width="12.54296875" style="3" customWidth="1"/>
    <col min="4360" max="4360" width="11.54296875" style="3" customWidth="1"/>
    <col min="4361" max="4364" width="0" style="3" hidden="1" customWidth="1"/>
    <col min="4365" max="4608" width="9.08984375" style="3"/>
    <col min="4609" max="4609" width="66.26953125" style="3" customWidth="1"/>
    <col min="4610" max="4610" width="5.7265625" style="3" customWidth="1"/>
    <col min="4611" max="4611" width="7.54296875" style="3" customWidth="1"/>
    <col min="4612" max="4612" width="8.81640625" style="3" customWidth="1"/>
    <col min="4613" max="4613" width="9.08984375" style="3"/>
    <col min="4614" max="4614" width="8.54296875" style="3" customWidth="1"/>
    <col min="4615" max="4615" width="12.54296875" style="3" customWidth="1"/>
    <col min="4616" max="4616" width="11.54296875" style="3" customWidth="1"/>
    <col min="4617" max="4620" width="0" style="3" hidden="1" customWidth="1"/>
    <col min="4621" max="4864" width="9.08984375" style="3"/>
    <col min="4865" max="4865" width="66.26953125" style="3" customWidth="1"/>
    <col min="4866" max="4866" width="5.7265625" style="3" customWidth="1"/>
    <col min="4867" max="4867" width="7.54296875" style="3" customWidth="1"/>
    <col min="4868" max="4868" width="8.81640625" style="3" customWidth="1"/>
    <col min="4869" max="4869" width="9.08984375" style="3"/>
    <col min="4870" max="4870" width="8.54296875" style="3" customWidth="1"/>
    <col min="4871" max="4871" width="12.54296875" style="3" customWidth="1"/>
    <col min="4872" max="4872" width="11.54296875" style="3" customWidth="1"/>
    <col min="4873" max="4876" width="0" style="3" hidden="1" customWidth="1"/>
    <col min="4877" max="5120" width="9.08984375" style="3"/>
    <col min="5121" max="5121" width="66.26953125" style="3" customWidth="1"/>
    <col min="5122" max="5122" width="5.7265625" style="3" customWidth="1"/>
    <col min="5123" max="5123" width="7.54296875" style="3" customWidth="1"/>
    <col min="5124" max="5124" width="8.81640625" style="3" customWidth="1"/>
    <col min="5125" max="5125" width="9.08984375" style="3"/>
    <col min="5126" max="5126" width="8.54296875" style="3" customWidth="1"/>
    <col min="5127" max="5127" width="12.54296875" style="3" customWidth="1"/>
    <col min="5128" max="5128" width="11.54296875" style="3" customWidth="1"/>
    <col min="5129" max="5132" width="0" style="3" hidden="1" customWidth="1"/>
    <col min="5133" max="5376" width="9.08984375" style="3"/>
    <col min="5377" max="5377" width="66.26953125" style="3" customWidth="1"/>
    <col min="5378" max="5378" width="5.7265625" style="3" customWidth="1"/>
    <col min="5379" max="5379" width="7.54296875" style="3" customWidth="1"/>
    <col min="5380" max="5380" width="8.81640625" style="3" customWidth="1"/>
    <col min="5381" max="5381" width="9.08984375" style="3"/>
    <col min="5382" max="5382" width="8.54296875" style="3" customWidth="1"/>
    <col min="5383" max="5383" width="12.54296875" style="3" customWidth="1"/>
    <col min="5384" max="5384" width="11.54296875" style="3" customWidth="1"/>
    <col min="5385" max="5388" width="0" style="3" hidden="1" customWidth="1"/>
    <col min="5389" max="5632" width="9.08984375" style="3"/>
    <col min="5633" max="5633" width="66.26953125" style="3" customWidth="1"/>
    <col min="5634" max="5634" width="5.7265625" style="3" customWidth="1"/>
    <col min="5635" max="5635" width="7.54296875" style="3" customWidth="1"/>
    <col min="5636" max="5636" width="8.81640625" style="3" customWidth="1"/>
    <col min="5637" max="5637" width="9.08984375" style="3"/>
    <col min="5638" max="5638" width="8.54296875" style="3" customWidth="1"/>
    <col min="5639" max="5639" width="12.54296875" style="3" customWidth="1"/>
    <col min="5640" max="5640" width="11.54296875" style="3" customWidth="1"/>
    <col min="5641" max="5644" width="0" style="3" hidden="1" customWidth="1"/>
    <col min="5645" max="5888" width="9.08984375" style="3"/>
    <col min="5889" max="5889" width="66.26953125" style="3" customWidth="1"/>
    <col min="5890" max="5890" width="5.7265625" style="3" customWidth="1"/>
    <col min="5891" max="5891" width="7.54296875" style="3" customWidth="1"/>
    <col min="5892" max="5892" width="8.81640625" style="3" customWidth="1"/>
    <col min="5893" max="5893" width="9.08984375" style="3"/>
    <col min="5894" max="5894" width="8.54296875" style="3" customWidth="1"/>
    <col min="5895" max="5895" width="12.54296875" style="3" customWidth="1"/>
    <col min="5896" max="5896" width="11.54296875" style="3" customWidth="1"/>
    <col min="5897" max="5900" width="0" style="3" hidden="1" customWidth="1"/>
    <col min="5901" max="6144" width="9.08984375" style="3"/>
    <col min="6145" max="6145" width="66.26953125" style="3" customWidth="1"/>
    <col min="6146" max="6146" width="5.7265625" style="3" customWidth="1"/>
    <col min="6147" max="6147" width="7.54296875" style="3" customWidth="1"/>
    <col min="6148" max="6148" width="8.81640625" style="3" customWidth="1"/>
    <col min="6149" max="6149" width="9.08984375" style="3"/>
    <col min="6150" max="6150" width="8.54296875" style="3" customWidth="1"/>
    <col min="6151" max="6151" width="12.54296875" style="3" customWidth="1"/>
    <col min="6152" max="6152" width="11.54296875" style="3" customWidth="1"/>
    <col min="6153" max="6156" width="0" style="3" hidden="1" customWidth="1"/>
    <col min="6157" max="6400" width="9.08984375" style="3"/>
    <col min="6401" max="6401" width="66.26953125" style="3" customWidth="1"/>
    <col min="6402" max="6402" width="5.7265625" style="3" customWidth="1"/>
    <col min="6403" max="6403" width="7.54296875" style="3" customWidth="1"/>
    <col min="6404" max="6404" width="8.81640625" style="3" customWidth="1"/>
    <col min="6405" max="6405" width="9.08984375" style="3"/>
    <col min="6406" max="6406" width="8.54296875" style="3" customWidth="1"/>
    <col min="6407" max="6407" width="12.54296875" style="3" customWidth="1"/>
    <col min="6408" max="6408" width="11.54296875" style="3" customWidth="1"/>
    <col min="6409" max="6412" width="0" style="3" hidden="1" customWidth="1"/>
    <col min="6413" max="6656" width="9.08984375" style="3"/>
    <col min="6657" max="6657" width="66.26953125" style="3" customWidth="1"/>
    <col min="6658" max="6658" width="5.7265625" style="3" customWidth="1"/>
    <col min="6659" max="6659" width="7.54296875" style="3" customWidth="1"/>
    <col min="6660" max="6660" width="8.81640625" style="3" customWidth="1"/>
    <col min="6661" max="6661" width="9.08984375" style="3"/>
    <col min="6662" max="6662" width="8.54296875" style="3" customWidth="1"/>
    <col min="6663" max="6663" width="12.54296875" style="3" customWidth="1"/>
    <col min="6664" max="6664" width="11.54296875" style="3" customWidth="1"/>
    <col min="6665" max="6668" width="0" style="3" hidden="1" customWidth="1"/>
    <col min="6669" max="6912" width="9.08984375" style="3"/>
    <col min="6913" max="6913" width="66.26953125" style="3" customWidth="1"/>
    <col min="6914" max="6914" width="5.7265625" style="3" customWidth="1"/>
    <col min="6915" max="6915" width="7.54296875" style="3" customWidth="1"/>
    <col min="6916" max="6916" width="8.81640625" style="3" customWidth="1"/>
    <col min="6917" max="6917" width="9.08984375" style="3"/>
    <col min="6918" max="6918" width="8.54296875" style="3" customWidth="1"/>
    <col min="6919" max="6919" width="12.54296875" style="3" customWidth="1"/>
    <col min="6920" max="6920" width="11.54296875" style="3" customWidth="1"/>
    <col min="6921" max="6924" width="0" style="3" hidden="1" customWidth="1"/>
    <col min="6925" max="7168" width="9.08984375" style="3"/>
    <col min="7169" max="7169" width="66.26953125" style="3" customWidth="1"/>
    <col min="7170" max="7170" width="5.7265625" style="3" customWidth="1"/>
    <col min="7171" max="7171" width="7.54296875" style="3" customWidth="1"/>
    <col min="7172" max="7172" width="8.81640625" style="3" customWidth="1"/>
    <col min="7173" max="7173" width="9.08984375" style="3"/>
    <col min="7174" max="7174" width="8.54296875" style="3" customWidth="1"/>
    <col min="7175" max="7175" width="12.54296875" style="3" customWidth="1"/>
    <col min="7176" max="7176" width="11.54296875" style="3" customWidth="1"/>
    <col min="7177" max="7180" width="0" style="3" hidden="1" customWidth="1"/>
    <col min="7181" max="7424" width="9.08984375" style="3"/>
    <col min="7425" max="7425" width="66.26953125" style="3" customWidth="1"/>
    <col min="7426" max="7426" width="5.7265625" style="3" customWidth="1"/>
    <col min="7427" max="7427" width="7.54296875" style="3" customWidth="1"/>
    <col min="7428" max="7428" width="8.81640625" style="3" customWidth="1"/>
    <col min="7429" max="7429" width="9.08984375" style="3"/>
    <col min="7430" max="7430" width="8.54296875" style="3" customWidth="1"/>
    <col min="7431" max="7431" width="12.54296875" style="3" customWidth="1"/>
    <col min="7432" max="7432" width="11.54296875" style="3" customWidth="1"/>
    <col min="7433" max="7436" width="0" style="3" hidden="1" customWidth="1"/>
    <col min="7437" max="7680" width="9.08984375" style="3"/>
    <col min="7681" max="7681" width="66.26953125" style="3" customWidth="1"/>
    <col min="7682" max="7682" width="5.7265625" style="3" customWidth="1"/>
    <col min="7683" max="7683" width="7.54296875" style="3" customWidth="1"/>
    <col min="7684" max="7684" width="8.81640625" style="3" customWidth="1"/>
    <col min="7685" max="7685" width="9.08984375" style="3"/>
    <col min="7686" max="7686" width="8.54296875" style="3" customWidth="1"/>
    <col min="7687" max="7687" width="12.54296875" style="3" customWidth="1"/>
    <col min="7688" max="7688" width="11.54296875" style="3" customWidth="1"/>
    <col min="7689" max="7692" width="0" style="3" hidden="1" customWidth="1"/>
    <col min="7693" max="7936" width="9.08984375" style="3"/>
    <col min="7937" max="7937" width="66.26953125" style="3" customWidth="1"/>
    <col min="7938" max="7938" width="5.7265625" style="3" customWidth="1"/>
    <col min="7939" max="7939" width="7.54296875" style="3" customWidth="1"/>
    <col min="7940" max="7940" width="8.81640625" style="3" customWidth="1"/>
    <col min="7941" max="7941" width="9.08984375" style="3"/>
    <col min="7942" max="7942" width="8.54296875" style="3" customWidth="1"/>
    <col min="7943" max="7943" width="12.54296875" style="3" customWidth="1"/>
    <col min="7944" max="7944" width="11.54296875" style="3" customWidth="1"/>
    <col min="7945" max="7948" width="0" style="3" hidden="1" customWidth="1"/>
    <col min="7949" max="8192" width="9.08984375" style="3"/>
    <col min="8193" max="8193" width="66.26953125" style="3" customWidth="1"/>
    <col min="8194" max="8194" width="5.7265625" style="3" customWidth="1"/>
    <col min="8195" max="8195" width="7.54296875" style="3" customWidth="1"/>
    <col min="8196" max="8196" width="8.81640625" style="3" customWidth="1"/>
    <col min="8197" max="8197" width="9.08984375" style="3"/>
    <col min="8198" max="8198" width="8.54296875" style="3" customWidth="1"/>
    <col min="8199" max="8199" width="12.54296875" style="3" customWidth="1"/>
    <col min="8200" max="8200" width="11.54296875" style="3" customWidth="1"/>
    <col min="8201" max="8204" width="0" style="3" hidden="1" customWidth="1"/>
    <col min="8205" max="8448" width="9.08984375" style="3"/>
    <col min="8449" max="8449" width="66.26953125" style="3" customWidth="1"/>
    <col min="8450" max="8450" width="5.7265625" style="3" customWidth="1"/>
    <col min="8451" max="8451" width="7.54296875" style="3" customWidth="1"/>
    <col min="8452" max="8452" width="8.81640625" style="3" customWidth="1"/>
    <col min="8453" max="8453" width="9.08984375" style="3"/>
    <col min="8454" max="8454" width="8.54296875" style="3" customWidth="1"/>
    <col min="8455" max="8455" width="12.54296875" style="3" customWidth="1"/>
    <col min="8456" max="8456" width="11.54296875" style="3" customWidth="1"/>
    <col min="8457" max="8460" width="0" style="3" hidden="1" customWidth="1"/>
    <col min="8461" max="8704" width="9.08984375" style="3"/>
    <col min="8705" max="8705" width="66.26953125" style="3" customWidth="1"/>
    <col min="8706" max="8706" width="5.7265625" style="3" customWidth="1"/>
    <col min="8707" max="8707" width="7.54296875" style="3" customWidth="1"/>
    <col min="8708" max="8708" width="8.81640625" style="3" customWidth="1"/>
    <col min="8709" max="8709" width="9.08984375" style="3"/>
    <col min="8710" max="8710" width="8.54296875" style="3" customWidth="1"/>
    <col min="8711" max="8711" width="12.54296875" style="3" customWidth="1"/>
    <col min="8712" max="8712" width="11.54296875" style="3" customWidth="1"/>
    <col min="8713" max="8716" width="0" style="3" hidden="1" customWidth="1"/>
    <col min="8717" max="8960" width="9.08984375" style="3"/>
    <col min="8961" max="8961" width="66.26953125" style="3" customWidth="1"/>
    <col min="8962" max="8962" width="5.7265625" style="3" customWidth="1"/>
    <col min="8963" max="8963" width="7.54296875" style="3" customWidth="1"/>
    <col min="8964" max="8964" width="8.81640625" style="3" customWidth="1"/>
    <col min="8965" max="8965" width="9.08984375" style="3"/>
    <col min="8966" max="8966" width="8.54296875" style="3" customWidth="1"/>
    <col min="8967" max="8967" width="12.54296875" style="3" customWidth="1"/>
    <col min="8968" max="8968" width="11.54296875" style="3" customWidth="1"/>
    <col min="8969" max="8972" width="0" style="3" hidden="1" customWidth="1"/>
    <col min="8973" max="9216" width="9.08984375" style="3"/>
    <col min="9217" max="9217" width="66.26953125" style="3" customWidth="1"/>
    <col min="9218" max="9218" width="5.7265625" style="3" customWidth="1"/>
    <col min="9219" max="9219" width="7.54296875" style="3" customWidth="1"/>
    <col min="9220" max="9220" width="8.81640625" style="3" customWidth="1"/>
    <col min="9221" max="9221" width="9.08984375" style="3"/>
    <col min="9222" max="9222" width="8.54296875" style="3" customWidth="1"/>
    <col min="9223" max="9223" width="12.54296875" style="3" customWidth="1"/>
    <col min="9224" max="9224" width="11.54296875" style="3" customWidth="1"/>
    <col min="9225" max="9228" width="0" style="3" hidden="1" customWidth="1"/>
    <col min="9229" max="9472" width="9.08984375" style="3"/>
    <col min="9473" max="9473" width="66.26953125" style="3" customWidth="1"/>
    <col min="9474" max="9474" width="5.7265625" style="3" customWidth="1"/>
    <col min="9475" max="9475" width="7.54296875" style="3" customWidth="1"/>
    <col min="9476" max="9476" width="8.81640625" style="3" customWidth="1"/>
    <col min="9477" max="9477" width="9.08984375" style="3"/>
    <col min="9478" max="9478" width="8.54296875" style="3" customWidth="1"/>
    <col min="9479" max="9479" width="12.54296875" style="3" customWidth="1"/>
    <col min="9480" max="9480" width="11.54296875" style="3" customWidth="1"/>
    <col min="9481" max="9484" width="0" style="3" hidden="1" customWidth="1"/>
    <col min="9485" max="9728" width="9.08984375" style="3"/>
    <col min="9729" max="9729" width="66.26953125" style="3" customWidth="1"/>
    <col min="9730" max="9730" width="5.7265625" style="3" customWidth="1"/>
    <col min="9731" max="9731" width="7.54296875" style="3" customWidth="1"/>
    <col min="9732" max="9732" width="8.81640625" style="3" customWidth="1"/>
    <col min="9733" max="9733" width="9.08984375" style="3"/>
    <col min="9734" max="9734" width="8.54296875" style="3" customWidth="1"/>
    <col min="9735" max="9735" width="12.54296875" style="3" customWidth="1"/>
    <col min="9736" max="9736" width="11.54296875" style="3" customWidth="1"/>
    <col min="9737" max="9740" width="0" style="3" hidden="1" customWidth="1"/>
    <col min="9741" max="9984" width="9.08984375" style="3"/>
    <col min="9985" max="9985" width="66.26953125" style="3" customWidth="1"/>
    <col min="9986" max="9986" width="5.7265625" style="3" customWidth="1"/>
    <col min="9987" max="9987" width="7.54296875" style="3" customWidth="1"/>
    <col min="9988" max="9988" width="8.81640625" style="3" customWidth="1"/>
    <col min="9989" max="9989" width="9.08984375" style="3"/>
    <col min="9990" max="9990" width="8.54296875" style="3" customWidth="1"/>
    <col min="9991" max="9991" width="12.54296875" style="3" customWidth="1"/>
    <col min="9992" max="9992" width="11.54296875" style="3" customWidth="1"/>
    <col min="9993" max="9996" width="0" style="3" hidden="1" customWidth="1"/>
    <col min="9997" max="10240" width="9.08984375" style="3"/>
    <col min="10241" max="10241" width="66.26953125" style="3" customWidth="1"/>
    <col min="10242" max="10242" width="5.7265625" style="3" customWidth="1"/>
    <col min="10243" max="10243" width="7.54296875" style="3" customWidth="1"/>
    <col min="10244" max="10244" width="8.81640625" style="3" customWidth="1"/>
    <col min="10245" max="10245" width="9.08984375" style="3"/>
    <col min="10246" max="10246" width="8.54296875" style="3" customWidth="1"/>
    <col min="10247" max="10247" width="12.54296875" style="3" customWidth="1"/>
    <col min="10248" max="10248" width="11.54296875" style="3" customWidth="1"/>
    <col min="10249" max="10252" width="0" style="3" hidden="1" customWidth="1"/>
    <col min="10253" max="10496" width="9.08984375" style="3"/>
    <col min="10497" max="10497" width="66.26953125" style="3" customWidth="1"/>
    <col min="10498" max="10498" width="5.7265625" style="3" customWidth="1"/>
    <col min="10499" max="10499" width="7.54296875" style="3" customWidth="1"/>
    <col min="10500" max="10500" width="8.81640625" style="3" customWidth="1"/>
    <col min="10501" max="10501" width="9.08984375" style="3"/>
    <col min="10502" max="10502" width="8.54296875" style="3" customWidth="1"/>
    <col min="10503" max="10503" width="12.54296875" style="3" customWidth="1"/>
    <col min="10504" max="10504" width="11.54296875" style="3" customWidth="1"/>
    <col min="10505" max="10508" width="0" style="3" hidden="1" customWidth="1"/>
    <col min="10509" max="10752" width="9.08984375" style="3"/>
    <col min="10753" max="10753" width="66.26953125" style="3" customWidth="1"/>
    <col min="10754" max="10754" width="5.7265625" style="3" customWidth="1"/>
    <col min="10755" max="10755" width="7.54296875" style="3" customWidth="1"/>
    <col min="10756" max="10756" width="8.81640625" style="3" customWidth="1"/>
    <col min="10757" max="10757" width="9.08984375" style="3"/>
    <col min="10758" max="10758" width="8.54296875" style="3" customWidth="1"/>
    <col min="10759" max="10759" width="12.54296875" style="3" customWidth="1"/>
    <col min="10760" max="10760" width="11.54296875" style="3" customWidth="1"/>
    <col min="10761" max="10764" width="0" style="3" hidden="1" customWidth="1"/>
    <col min="10765" max="11008" width="9.08984375" style="3"/>
    <col min="11009" max="11009" width="66.26953125" style="3" customWidth="1"/>
    <col min="11010" max="11010" width="5.7265625" style="3" customWidth="1"/>
    <col min="11011" max="11011" width="7.54296875" style="3" customWidth="1"/>
    <col min="11012" max="11012" width="8.81640625" style="3" customWidth="1"/>
    <col min="11013" max="11013" width="9.08984375" style="3"/>
    <col min="11014" max="11014" width="8.54296875" style="3" customWidth="1"/>
    <col min="11015" max="11015" width="12.54296875" style="3" customWidth="1"/>
    <col min="11016" max="11016" width="11.54296875" style="3" customWidth="1"/>
    <col min="11017" max="11020" width="0" style="3" hidden="1" customWidth="1"/>
    <col min="11021" max="11264" width="9.08984375" style="3"/>
    <col min="11265" max="11265" width="66.26953125" style="3" customWidth="1"/>
    <col min="11266" max="11266" width="5.7265625" style="3" customWidth="1"/>
    <col min="11267" max="11267" width="7.54296875" style="3" customWidth="1"/>
    <col min="11268" max="11268" width="8.81640625" style="3" customWidth="1"/>
    <col min="11269" max="11269" width="9.08984375" style="3"/>
    <col min="11270" max="11270" width="8.54296875" style="3" customWidth="1"/>
    <col min="11271" max="11271" width="12.54296875" style="3" customWidth="1"/>
    <col min="11272" max="11272" width="11.54296875" style="3" customWidth="1"/>
    <col min="11273" max="11276" width="0" style="3" hidden="1" customWidth="1"/>
    <col min="11277" max="11520" width="9.08984375" style="3"/>
    <col min="11521" max="11521" width="66.26953125" style="3" customWidth="1"/>
    <col min="11522" max="11522" width="5.7265625" style="3" customWidth="1"/>
    <col min="11523" max="11523" width="7.54296875" style="3" customWidth="1"/>
    <col min="11524" max="11524" width="8.81640625" style="3" customWidth="1"/>
    <col min="11525" max="11525" width="9.08984375" style="3"/>
    <col min="11526" max="11526" width="8.54296875" style="3" customWidth="1"/>
    <col min="11527" max="11527" width="12.54296875" style="3" customWidth="1"/>
    <col min="11528" max="11528" width="11.54296875" style="3" customWidth="1"/>
    <col min="11529" max="11532" width="0" style="3" hidden="1" customWidth="1"/>
    <col min="11533" max="11776" width="9.08984375" style="3"/>
    <col min="11777" max="11777" width="66.26953125" style="3" customWidth="1"/>
    <col min="11778" max="11778" width="5.7265625" style="3" customWidth="1"/>
    <col min="11779" max="11779" width="7.54296875" style="3" customWidth="1"/>
    <col min="11780" max="11780" width="8.81640625" style="3" customWidth="1"/>
    <col min="11781" max="11781" width="9.08984375" style="3"/>
    <col min="11782" max="11782" width="8.54296875" style="3" customWidth="1"/>
    <col min="11783" max="11783" width="12.54296875" style="3" customWidth="1"/>
    <col min="11784" max="11784" width="11.54296875" style="3" customWidth="1"/>
    <col min="11785" max="11788" width="0" style="3" hidden="1" customWidth="1"/>
    <col min="11789" max="12032" width="9.08984375" style="3"/>
    <col min="12033" max="12033" width="66.26953125" style="3" customWidth="1"/>
    <col min="12034" max="12034" width="5.7265625" style="3" customWidth="1"/>
    <col min="12035" max="12035" width="7.54296875" style="3" customWidth="1"/>
    <col min="12036" max="12036" width="8.81640625" style="3" customWidth="1"/>
    <col min="12037" max="12037" width="9.08984375" style="3"/>
    <col min="12038" max="12038" width="8.54296875" style="3" customWidth="1"/>
    <col min="12039" max="12039" width="12.54296875" style="3" customWidth="1"/>
    <col min="12040" max="12040" width="11.54296875" style="3" customWidth="1"/>
    <col min="12041" max="12044" width="0" style="3" hidden="1" customWidth="1"/>
    <col min="12045" max="12288" width="9.08984375" style="3"/>
    <col min="12289" max="12289" width="66.26953125" style="3" customWidth="1"/>
    <col min="12290" max="12290" width="5.7265625" style="3" customWidth="1"/>
    <col min="12291" max="12291" width="7.54296875" style="3" customWidth="1"/>
    <col min="12292" max="12292" width="8.81640625" style="3" customWidth="1"/>
    <col min="12293" max="12293" width="9.08984375" style="3"/>
    <col min="12294" max="12294" width="8.54296875" style="3" customWidth="1"/>
    <col min="12295" max="12295" width="12.54296875" style="3" customWidth="1"/>
    <col min="12296" max="12296" width="11.54296875" style="3" customWidth="1"/>
    <col min="12297" max="12300" width="0" style="3" hidden="1" customWidth="1"/>
    <col min="12301" max="12544" width="9.08984375" style="3"/>
    <col min="12545" max="12545" width="66.26953125" style="3" customWidth="1"/>
    <col min="12546" max="12546" width="5.7265625" style="3" customWidth="1"/>
    <col min="12547" max="12547" width="7.54296875" style="3" customWidth="1"/>
    <col min="12548" max="12548" width="8.81640625" style="3" customWidth="1"/>
    <col min="12549" max="12549" width="9.08984375" style="3"/>
    <col min="12550" max="12550" width="8.54296875" style="3" customWidth="1"/>
    <col min="12551" max="12551" width="12.54296875" style="3" customWidth="1"/>
    <col min="12552" max="12552" width="11.54296875" style="3" customWidth="1"/>
    <col min="12553" max="12556" width="0" style="3" hidden="1" customWidth="1"/>
    <col min="12557" max="12800" width="9.08984375" style="3"/>
    <col min="12801" max="12801" width="66.26953125" style="3" customWidth="1"/>
    <col min="12802" max="12802" width="5.7265625" style="3" customWidth="1"/>
    <col min="12803" max="12803" width="7.54296875" style="3" customWidth="1"/>
    <col min="12804" max="12804" width="8.81640625" style="3" customWidth="1"/>
    <col min="12805" max="12805" width="9.08984375" style="3"/>
    <col min="12806" max="12806" width="8.54296875" style="3" customWidth="1"/>
    <col min="12807" max="12807" width="12.54296875" style="3" customWidth="1"/>
    <col min="12808" max="12808" width="11.54296875" style="3" customWidth="1"/>
    <col min="12809" max="12812" width="0" style="3" hidden="1" customWidth="1"/>
    <col min="12813" max="13056" width="9.08984375" style="3"/>
    <col min="13057" max="13057" width="66.26953125" style="3" customWidth="1"/>
    <col min="13058" max="13058" width="5.7265625" style="3" customWidth="1"/>
    <col min="13059" max="13059" width="7.54296875" style="3" customWidth="1"/>
    <col min="13060" max="13060" width="8.81640625" style="3" customWidth="1"/>
    <col min="13061" max="13061" width="9.08984375" style="3"/>
    <col min="13062" max="13062" width="8.54296875" style="3" customWidth="1"/>
    <col min="13063" max="13063" width="12.54296875" style="3" customWidth="1"/>
    <col min="13064" max="13064" width="11.54296875" style="3" customWidth="1"/>
    <col min="13065" max="13068" width="0" style="3" hidden="1" customWidth="1"/>
    <col min="13069" max="13312" width="9.08984375" style="3"/>
    <col min="13313" max="13313" width="66.26953125" style="3" customWidth="1"/>
    <col min="13314" max="13314" width="5.7265625" style="3" customWidth="1"/>
    <col min="13315" max="13315" width="7.54296875" style="3" customWidth="1"/>
    <col min="13316" max="13316" width="8.81640625" style="3" customWidth="1"/>
    <col min="13317" max="13317" width="9.08984375" style="3"/>
    <col min="13318" max="13318" width="8.54296875" style="3" customWidth="1"/>
    <col min="13319" max="13319" width="12.54296875" style="3" customWidth="1"/>
    <col min="13320" max="13320" width="11.54296875" style="3" customWidth="1"/>
    <col min="13321" max="13324" width="0" style="3" hidden="1" customWidth="1"/>
    <col min="13325" max="13568" width="9.08984375" style="3"/>
    <col min="13569" max="13569" width="66.26953125" style="3" customWidth="1"/>
    <col min="13570" max="13570" width="5.7265625" style="3" customWidth="1"/>
    <col min="13571" max="13571" width="7.54296875" style="3" customWidth="1"/>
    <col min="13572" max="13572" width="8.81640625" style="3" customWidth="1"/>
    <col min="13573" max="13573" width="9.08984375" style="3"/>
    <col min="13574" max="13574" width="8.54296875" style="3" customWidth="1"/>
    <col min="13575" max="13575" width="12.54296875" style="3" customWidth="1"/>
    <col min="13576" max="13576" width="11.54296875" style="3" customWidth="1"/>
    <col min="13577" max="13580" width="0" style="3" hidden="1" customWidth="1"/>
    <col min="13581" max="13824" width="9.08984375" style="3"/>
    <col min="13825" max="13825" width="66.26953125" style="3" customWidth="1"/>
    <col min="13826" max="13826" width="5.7265625" style="3" customWidth="1"/>
    <col min="13827" max="13827" width="7.54296875" style="3" customWidth="1"/>
    <col min="13828" max="13828" width="8.81640625" style="3" customWidth="1"/>
    <col min="13829" max="13829" width="9.08984375" style="3"/>
    <col min="13830" max="13830" width="8.54296875" style="3" customWidth="1"/>
    <col min="13831" max="13831" width="12.54296875" style="3" customWidth="1"/>
    <col min="13832" max="13832" width="11.54296875" style="3" customWidth="1"/>
    <col min="13833" max="13836" width="0" style="3" hidden="1" customWidth="1"/>
    <col min="13837" max="14080" width="9.08984375" style="3"/>
    <col min="14081" max="14081" width="66.26953125" style="3" customWidth="1"/>
    <col min="14082" max="14082" width="5.7265625" style="3" customWidth="1"/>
    <col min="14083" max="14083" width="7.54296875" style="3" customWidth="1"/>
    <col min="14084" max="14084" width="8.81640625" style="3" customWidth="1"/>
    <col min="14085" max="14085" width="9.08984375" style="3"/>
    <col min="14086" max="14086" width="8.54296875" style="3" customWidth="1"/>
    <col min="14087" max="14087" width="12.54296875" style="3" customWidth="1"/>
    <col min="14088" max="14088" width="11.54296875" style="3" customWidth="1"/>
    <col min="14089" max="14092" width="0" style="3" hidden="1" customWidth="1"/>
    <col min="14093" max="14336" width="9.08984375" style="3"/>
    <col min="14337" max="14337" width="66.26953125" style="3" customWidth="1"/>
    <col min="14338" max="14338" width="5.7265625" style="3" customWidth="1"/>
    <col min="14339" max="14339" width="7.54296875" style="3" customWidth="1"/>
    <col min="14340" max="14340" width="8.81640625" style="3" customWidth="1"/>
    <col min="14341" max="14341" width="9.08984375" style="3"/>
    <col min="14342" max="14342" width="8.54296875" style="3" customWidth="1"/>
    <col min="14343" max="14343" width="12.54296875" style="3" customWidth="1"/>
    <col min="14344" max="14344" width="11.54296875" style="3" customWidth="1"/>
    <col min="14345" max="14348" width="0" style="3" hidden="1" customWidth="1"/>
    <col min="14349" max="14592" width="9.08984375" style="3"/>
    <col min="14593" max="14593" width="66.26953125" style="3" customWidth="1"/>
    <col min="14594" max="14594" width="5.7265625" style="3" customWidth="1"/>
    <col min="14595" max="14595" width="7.54296875" style="3" customWidth="1"/>
    <col min="14596" max="14596" width="8.81640625" style="3" customWidth="1"/>
    <col min="14597" max="14597" width="9.08984375" style="3"/>
    <col min="14598" max="14598" width="8.54296875" style="3" customWidth="1"/>
    <col min="14599" max="14599" width="12.54296875" style="3" customWidth="1"/>
    <col min="14600" max="14600" width="11.54296875" style="3" customWidth="1"/>
    <col min="14601" max="14604" width="0" style="3" hidden="1" customWidth="1"/>
    <col min="14605" max="14848" width="9.08984375" style="3"/>
    <col min="14849" max="14849" width="66.26953125" style="3" customWidth="1"/>
    <col min="14850" max="14850" width="5.7265625" style="3" customWidth="1"/>
    <col min="14851" max="14851" width="7.54296875" style="3" customWidth="1"/>
    <col min="14852" max="14852" width="8.81640625" style="3" customWidth="1"/>
    <col min="14853" max="14853" width="9.08984375" style="3"/>
    <col min="14854" max="14854" width="8.54296875" style="3" customWidth="1"/>
    <col min="14855" max="14855" width="12.54296875" style="3" customWidth="1"/>
    <col min="14856" max="14856" width="11.54296875" style="3" customWidth="1"/>
    <col min="14857" max="14860" width="0" style="3" hidden="1" customWidth="1"/>
    <col min="14861" max="15104" width="9.08984375" style="3"/>
    <col min="15105" max="15105" width="66.26953125" style="3" customWidth="1"/>
    <col min="15106" max="15106" width="5.7265625" style="3" customWidth="1"/>
    <col min="15107" max="15107" width="7.54296875" style="3" customWidth="1"/>
    <col min="15108" max="15108" width="8.81640625" style="3" customWidth="1"/>
    <col min="15109" max="15109" width="9.08984375" style="3"/>
    <col min="15110" max="15110" width="8.54296875" style="3" customWidth="1"/>
    <col min="15111" max="15111" width="12.54296875" style="3" customWidth="1"/>
    <col min="15112" max="15112" width="11.54296875" style="3" customWidth="1"/>
    <col min="15113" max="15116" width="0" style="3" hidden="1" customWidth="1"/>
    <col min="15117" max="15360" width="9.08984375" style="3"/>
    <col min="15361" max="15361" width="66.26953125" style="3" customWidth="1"/>
    <col min="15362" max="15362" width="5.7265625" style="3" customWidth="1"/>
    <col min="15363" max="15363" width="7.54296875" style="3" customWidth="1"/>
    <col min="15364" max="15364" width="8.81640625" style="3" customWidth="1"/>
    <col min="15365" max="15365" width="9.08984375" style="3"/>
    <col min="15366" max="15366" width="8.54296875" style="3" customWidth="1"/>
    <col min="15367" max="15367" width="12.54296875" style="3" customWidth="1"/>
    <col min="15368" max="15368" width="11.54296875" style="3" customWidth="1"/>
    <col min="15369" max="15372" width="0" style="3" hidden="1" customWidth="1"/>
    <col min="15373" max="15616" width="9.08984375" style="3"/>
    <col min="15617" max="15617" width="66.26953125" style="3" customWidth="1"/>
    <col min="15618" max="15618" width="5.7265625" style="3" customWidth="1"/>
    <col min="15619" max="15619" width="7.54296875" style="3" customWidth="1"/>
    <col min="15620" max="15620" width="8.81640625" style="3" customWidth="1"/>
    <col min="15621" max="15621" width="9.08984375" style="3"/>
    <col min="15622" max="15622" width="8.54296875" style="3" customWidth="1"/>
    <col min="15623" max="15623" width="12.54296875" style="3" customWidth="1"/>
    <col min="15624" max="15624" width="11.54296875" style="3" customWidth="1"/>
    <col min="15625" max="15628" width="0" style="3" hidden="1" customWidth="1"/>
    <col min="15629" max="15872" width="9.08984375" style="3"/>
    <col min="15873" max="15873" width="66.26953125" style="3" customWidth="1"/>
    <col min="15874" max="15874" width="5.7265625" style="3" customWidth="1"/>
    <col min="15875" max="15875" width="7.54296875" style="3" customWidth="1"/>
    <col min="15876" max="15876" width="8.81640625" style="3" customWidth="1"/>
    <col min="15877" max="15877" width="9.08984375" style="3"/>
    <col min="15878" max="15878" width="8.54296875" style="3" customWidth="1"/>
    <col min="15879" max="15879" width="12.54296875" style="3" customWidth="1"/>
    <col min="15880" max="15880" width="11.54296875" style="3" customWidth="1"/>
    <col min="15881" max="15884" width="0" style="3" hidden="1" customWidth="1"/>
    <col min="15885" max="16128" width="9.08984375" style="3"/>
    <col min="16129" max="16129" width="66.26953125" style="3" customWidth="1"/>
    <col min="16130" max="16130" width="5.7265625" style="3" customWidth="1"/>
    <col min="16131" max="16131" width="7.54296875" style="3" customWidth="1"/>
    <col min="16132" max="16132" width="8.81640625" style="3" customWidth="1"/>
    <col min="16133" max="16133" width="9.08984375" style="3"/>
    <col min="16134" max="16134" width="8.54296875" style="3" customWidth="1"/>
    <col min="16135" max="16135" width="12.54296875" style="3" customWidth="1"/>
    <col min="16136" max="16136" width="11.54296875" style="3" customWidth="1"/>
    <col min="16137" max="16140" width="0" style="3" hidden="1" customWidth="1"/>
    <col min="16141" max="16384" width="9.08984375" style="3"/>
  </cols>
  <sheetData>
    <row r="1" spans="1:16" ht="12" customHeight="1" x14ac:dyDescent="0.35">
      <c r="A1" s="37" t="s">
        <v>0</v>
      </c>
    </row>
    <row r="2" spans="1:16" ht="14.25" customHeight="1" x14ac:dyDescent="0.35">
      <c r="A2" s="37" t="s">
        <v>30</v>
      </c>
    </row>
    <row r="3" spans="1:16" x14ac:dyDescent="0.35">
      <c r="A3" s="19"/>
      <c r="B3" s="20"/>
      <c r="C3" s="19"/>
      <c r="D3" s="19"/>
      <c r="E3" s="21"/>
      <c r="F3" s="21"/>
      <c r="G3" s="21"/>
      <c r="H3" s="22"/>
      <c r="I3" s="152"/>
      <c r="J3" s="152"/>
      <c r="K3" s="152"/>
      <c r="L3" s="152"/>
      <c r="M3" s="23"/>
      <c r="N3" s="24"/>
      <c r="O3" s="24"/>
    </row>
    <row r="4" spans="1:16" ht="15" customHeight="1" x14ac:dyDescent="0.35">
      <c r="A4" s="151" t="s">
        <v>128</v>
      </c>
      <c r="B4" s="151"/>
      <c r="C4" s="151"/>
      <c r="D4" s="151"/>
      <c r="E4" s="151"/>
      <c r="F4" s="151"/>
      <c r="G4" s="151"/>
      <c r="H4" s="153"/>
      <c r="I4" s="141" t="s">
        <v>7</v>
      </c>
      <c r="J4" s="142"/>
      <c r="K4" s="143"/>
      <c r="L4" s="135" t="s">
        <v>8</v>
      </c>
      <c r="M4" s="25"/>
    </row>
    <row r="5" spans="1:16" ht="30" customHeight="1" x14ac:dyDescent="0.35">
      <c r="A5" s="135" t="s">
        <v>3</v>
      </c>
      <c r="B5" s="144" t="s">
        <v>4</v>
      </c>
      <c r="C5" s="135" t="s">
        <v>5</v>
      </c>
      <c r="D5" s="146" t="s">
        <v>6</v>
      </c>
      <c r="E5" s="132" t="s">
        <v>7</v>
      </c>
      <c r="F5" s="133"/>
      <c r="G5" s="134"/>
      <c r="H5" s="135" t="s">
        <v>8</v>
      </c>
      <c r="I5" s="4" t="s">
        <v>10</v>
      </c>
      <c r="J5" s="4" t="s">
        <v>11</v>
      </c>
      <c r="K5" s="4" t="s">
        <v>13</v>
      </c>
      <c r="L5" s="136"/>
      <c r="M5" s="148" t="s">
        <v>9</v>
      </c>
    </row>
    <row r="6" spans="1:16" ht="29" x14ac:dyDescent="0.35">
      <c r="A6" s="136"/>
      <c r="B6" s="145"/>
      <c r="C6" s="136"/>
      <c r="D6" s="147"/>
      <c r="E6" s="4" t="s">
        <v>10</v>
      </c>
      <c r="F6" s="4" t="s">
        <v>11</v>
      </c>
      <c r="G6" s="4" t="s">
        <v>12</v>
      </c>
      <c r="H6" s="136"/>
      <c r="I6" s="26">
        <v>3.484</v>
      </c>
      <c r="J6" s="26">
        <v>4.9749999999999996</v>
      </c>
      <c r="K6" s="26">
        <v>11.519</v>
      </c>
      <c r="L6" s="11">
        <f>(I6*4)+(J6*9)+(K6*4)</f>
        <v>104.78700000000001</v>
      </c>
      <c r="M6" s="149"/>
    </row>
    <row r="7" spans="1:16" x14ac:dyDescent="0.35">
      <c r="A7" s="27" t="str">
        <f>IF(B7&gt;0,VLOOKUP(B7,[1]TK_Suvestine!A:B,2,FALSE),"")</f>
        <v>Trinta moliūgų sriuba  (augalinis)(tausojantis)</v>
      </c>
      <c r="B7" s="38" t="s">
        <v>31</v>
      </c>
      <c r="C7" s="28">
        <f t="shared" ref="C7:C13" si="0">IF(D7&gt;0,D7,"")</f>
        <v>150</v>
      </c>
      <c r="D7" s="29">
        <v>150</v>
      </c>
      <c r="E7" s="30">
        <f>IF(B7&gt;0,VLOOKUP(B7,[1]TK_Suvestine!A:F,3,FALSE)/1000*D7,"")</f>
        <v>1.41144</v>
      </c>
      <c r="F7" s="30">
        <f>IF(B7&gt;0,VLOOKUP(B7,[1]TK_Suvestine!A:F,4,FALSE)/1000*D7,"")</f>
        <v>2.2368600000000001</v>
      </c>
      <c r="G7" s="30">
        <f>IF(B7&gt;0,VLOOKUP(B7,[1]TK_Suvestine!A:F,5,FALSE)/1000*D7,"")</f>
        <v>10.982085</v>
      </c>
      <c r="H7" s="30">
        <f>IF(B7&gt;0,VLOOKUP(B7,[1]TK_Suvestine!A:F,6,FALSE)/1000*D7,"")</f>
        <v>66.622095000000002</v>
      </c>
      <c r="I7" s="26">
        <v>2.6</v>
      </c>
      <c r="J7" s="26">
        <v>30</v>
      </c>
      <c r="K7" s="26">
        <v>2.7</v>
      </c>
      <c r="L7" s="11">
        <f>(I7*4)+(J7*9)+(K7*4)</f>
        <v>291.2</v>
      </c>
      <c r="M7" s="12">
        <f>IF(B7&gt;0,VLOOKUP(B7,[1]TK_Suvestine!A:G,7,FALSE)/1000*D7,"")</f>
        <v>5.5710000000000003E-2</v>
      </c>
    </row>
    <row r="8" spans="1:16" x14ac:dyDescent="0.35">
      <c r="A8" s="27" t="s">
        <v>131</v>
      </c>
      <c r="B8" s="38"/>
      <c r="C8" s="28"/>
      <c r="D8" s="29"/>
      <c r="E8" s="30"/>
      <c r="F8" s="30"/>
      <c r="G8" s="30"/>
      <c r="H8" s="30"/>
      <c r="I8" s="26"/>
      <c r="J8" s="26"/>
      <c r="K8" s="26"/>
      <c r="L8" s="11"/>
      <c r="M8" s="12"/>
    </row>
    <row r="9" spans="1:16" x14ac:dyDescent="0.35">
      <c r="A9" s="27" t="str">
        <f>IF(B9&gt;0,VLOOKUP(B9,[1]TK_Suvestine!A:B,2,FALSE),"")</f>
        <v>Žuvies (jūros lydekos) apkepas (tausojantis)</v>
      </c>
      <c r="B9" s="32" t="s">
        <v>32</v>
      </c>
      <c r="C9" s="28">
        <f t="shared" si="0"/>
        <v>80</v>
      </c>
      <c r="D9" s="29">
        <v>80</v>
      </c>
      <c r="E9" s="30">
        <f>IF(B9&gt;0,VLOOKUP(B9,[1]TK_Suvestine!A:F,3,FALSE)/1000*D9,"")</f>
        <v>14.576744000000003</v>
      </c>
      <c r="F9" s="30">
        <f>IF(B9&gt;0,VLOOKUP(B9,[1]TK_Suvestine!A:F,4,FALSE)/1000*D9,"")</f>
        <v>5.3982287999999992</v>
      </c>
      <c r="G9" s="30">
        <f>IF(B9&gt;0,VLOOKUP(B9,[1]TK_Suvestine!A:F,5,FALSE)/1000*D9,"")</f>
        <v>6.4031528000000018</v>
      </c>
      <c r="H9" s="30">
        <f>IF(B9&gt;0,VLOOKUP(B9,[1]TK_Suvestine!A:F,6,FALSE)/1000*D9,"")</f>
        <v>130.70746400000002</v>
      </c>
      <c r="I9" s="10">
        <v>0.7</v>
      </c>
      <c r="J9" s="10">
        <v>0</v>
      </c>
      <c r="K9" s="10">
        <v>2.8</v>
      </c>
      <c r="L9" s="11">
        <f>(I9*4)+(J9*9)+(K9*4)</f>
        <v>14</v>
      </c>
      <c r="M9" s="12">
        <f>IF(B9&gt;0,VLOOKUP(B9,[1]TK_Suvestine!A:G,7,FALSE)/1000*D9,"")</f>
        <v>0.53961016000000006</v>
      </c>
    </row>
    <row r="10" spans="1:16" x14ac:dyDescent="0.35">
      <c r="A10" s="27" t="str">
        <f>IF(B10&gt;0,VLOOKUP(B10,[1]TK_Suvestine!A:B,2,FALSE),"")</f>
        <v>Virtos bulvės (tausojantis)(augalinis)</v>
      </c>
      <c r="B10" s="32" t="s">
        <v>29</v>
      </c>
      <c r="C10" s="28">
        <f t="shared" si="0"/>
        <v>80</v>
      </c>
      <c r="D10" s="29">
        <v>80</v>
      </c>
      <c r="E10" s="30">
        <f>IF(B10&gt;0,VLOOKUP(B10,[1]TK_Suvestine!A:F,3,FALSE)/1000*D10,"")</f>
        <v>1.6480000000000001</v>
      </c>
      <c r="F10" s="30">
        <f>IF(B10&gt;0,VLOOKUP(B10,[1]TK_Suvestine!A:F,4,FALSE)/1000*D10,"")</f>
        <v>8.2400000000000001E-2</v>
      </c>
      <c r="G10" s="30">
        <f>IF(B10&gt;0,VLOOKUP(B10,[1]TK_Suvestine!A:F,5,FALSE)/1000*D10,"")</f>
        <v>15.079200000000002</v>
      </c>
      <c r="H10" s="30">
        <f>IF(B10&gt;0,VLOOKUP(B10,[1]TK_Suvestine!A:F,6,FALSE)/1000*D10,"")</f>
        <v>66.744</v>
      </c>
      <c r="I10" s="10"/>
      <c r="J10" s="10"/>
      <c r="K10" s="10"/>
      <c r="L10" s="11"/>
      <c r="M10" s="12">
        <f>IF(B10&gt;0,VLOOKUP(B10,[1]TK_Suvestine!A:G,7,FALSE)/1000*D10,"")</f>
        <v>9.0959648000000004E-2</v>
      </c>
    </row>
    <row r="11" spans="1:16" x14ac:dyDescent="0.35">
      <c r="A11" s="29" t="str">
        <f>IF(B11&gt;0,VLOOKUP(B11,[1]TK_Suvestine!A:B,2,FALSE),"")</f>
        <v>Agurkinis padažas</v>
      </c>
      <c r="B11" s="32" t="s">
        <v>33</v>
      </c>
      <c r="C11" s="28">
        <f t="shared" si="0"/>
        <v>20</v>
      </c>
      <c r="D11" s="29">
        <v>20</v>
      </c>
      <c r="E11" s="30">
        <f>IF(B11&gt;0,VLOOKUP(B11,[1]TK_Suvestine!A:F,3,FALSE)/1000*D11,"")</f>
        <v>0.21360000000000001</v>
      </c>
      <c r="F11" s="30">
        <f>IF(B11&gt;0,VLOOKUP(B11,[1]TK_Suvestine!A:F,4,FALSE)/1000*D11,"")</f>
        <v>4.4676000000000009</v>
      </c>
      <c r="G11" s="30">
        <f>IF(B11&gt;0,VLOOKUP(B11,[1]TK_Suvestine!A:F,5,FALSE)/1000*D11,"")</f>
        <v>0.85919999999999996</v>
      </c>
      <c r="H11" s="30">
        <f>IF(B11&gt;0,VLOOKUP(B11,[1]TK_Suvestine!A:F,6,FALSE)/1000*D11,"")</f>
        <v>44.387999999999998</v>
      </c>
      <c r="I11" s="10"/>
      <c r="J11" s="10"/>
      <c r="K11" s="10"/>
      <c r="L11" s="11"/>
      <c r="M11" s="12"/>
    </row>
    <row r="12" spans="1:16" x14ac:dyDescent="0.35">
      <c r="A12" s="27" t="s">
        <v>117</v>
      </c>
      <c r="B12" s="32" t="s">
        <v>34</v>
      </c>
      <c r="C12" s="28">
        <f t="shared" si="0"/>
        <v>60</v>
      </c>
      <c r="D12" s="29">
        <v>60</v>
      </c>
      <c r="E12" s="30">
        <f>IF(B12&gt;0,VLOOKUP(B12,[1]TK_Suvestine!A:F,3,FALSE)/1000*D12,"")</f>
        <v>2.2075967999999997</v>
      </c>
      <c r="F12" s="30">
        <f>IF(B12&gt;0,VLOOKUP(B12,[1]TK_Suvestine!A:F,4,FALSE)/1000*D12,"")</f>
        <v>2.7811998</v>
      </c>
      <c r="G12" s="30">
        <f>IF(B12&gt;0,VLOOKUP(B12,[1]TK_Suvestine!A:F,5,FALSE)/1000*D12,"")</f>
        <v>8.9085809999999999</v>
      </c>
      <c r="H12" s="30">
        <f>IF(B12&gt;0,VLOOKUP(B12,[1]TK_Suvestine!A:F,6,FALSE)/1000*D12,"")</f>
        <v>62.533925999999994</v>
      </c>
      <c r="I12" s="10">
        <v>0</v>
      </c>
      <c r="J12" s="10">
        <v>0</v>
      </c>
      <c r="K12" s="10">
        <v>0</v>
      </c>
      <c r="L12" s="11">
        <f>(I12*4)+(J12*9)+(K12*4)</f>
        <v>0</v>
      </c>
      <c r="M12" s="12">
        <f>IF(B12&gt;0,VLOOKUP(B12,[1]TK_Suvestine!A:G,7,FALSE)/1000*D12,"")</f>
        <v>3.6146999999999999E-2</v>
      </c>
    </row>
    <row r="13" spans="1:16" x14ac:dyDescent="0.35">
      <c r="A13" s="29" t="str">
        <f>IF(B13&gt;0,VLOOKUP(B13,[1]TK_Suvestine!A:B,2,FALSE),"")</f>
        <v>Rauginti ar marinuoti, ar švieži agurkai</v>
      </c>
      <c r="B13" s="32" t="s">
        <v>21</v>
      </c>
      <c r="C13" s="28">
        <f t="shared" si="0"/>
        <v>30</v>
      </c>
      <c r="D13" s="29">
        <v>30</v>
      </c>
      <c r="E13" s="30">
        <f>IF(B13&gt;0,VLOOKUP(B13,[1]TK_Suvestine!A:F,3,FALSE)/1000*D13,"")</f>
        <v>0.15</v>
      </c>
      <c r="F13" s="30">
        <f>IF(B13&gt;0,VLOOKUP(B13,[1]TK_Suvestine!A:F,4,FALSE)/1000*D13,"")</f>
        <v>0.03</v>
      </c>
      <c r="G13" s="30">
        <f>IF(B13&gt;0,VLOOKUP(B13,[1]TK_Suvestine!A:F,5,FALSE)/1000*D13,"")</f>
        <v>1.05</v>
      </c>
      <c r="H13" s="30">
        <f>IF(B13&gt;0,VLOOKUP(B13,[1]TK_Suvestine!A:F,6,FALSE)/1000*D13,"")</f>
        <v>4.9800000000000004</v>
      </c>
      <c r="I13" s="10"/>
      <c r="J13" s="10"/>
      <c r="K13" s="10"/>
      <c r="L13" s="11"/>
      <c r="M13" s="12"/>
    </row>
    <row r="14" spans="1:16" x14ac:dyDescent="0.35">
      <c r="A14" s="27" t="str">
        <f>IF(B14&gt;0,VLOOKUP(B14,[1]TK_Suvestine!A:B,2,FALSE),"")</f>
        <v>Vaisiai</v>
      </c>
      <c r="B14" s="32" t="s">
        <v>23</v>
      </c>
      <c r="C14" s="28">
        <v>80</v>
      </c>
      <c r="D14" s="29">
        <v>100</v>
      </c>
      <c r="E14" s="34">
        <f>IF(B14&gt;0,VLOOKUP(B14,[1]TK_Suvestine!A:F,3,FALSE)/1000*D14,"")</f>
        <v>0.4</v>
      </c>
      <c r="F14" s="34">
        <f>IF(B14&gt;0,VLOOKUP(B14,[1]TK_Suvestine!A:F,4,FALSE)/1000*D14,"")</f>
        <v>0.4</v>
      </c>
      <c r="G14" s="34">
        <f>IF(B14&gt;0,VLOOKUP(B14,[1]TK_Suvestine!A:F,5,FALSE)/1000*D14,"")</f>
        <v>13</v>
      </c>
      <c r="H14" s="34">
        <f>IF(B14&gt;0,VLOOKUP(B14,[1]TK_Suvestine!A:F,6,FALSE)/1000*D14,"")</f>
        <v>53</v>
      </c>
      <c r="I14" s="10">
        <v>0</v>
      </c>
      <c r="J14" s="10">
        <v>0</v>
      </c>
      <c r="K14" s="10">
        <v>0</v>
      </c>
      <c r="L14" s="11">
        <f>(I14*4)+(J14*9)+(K14*4)</f>
        <v>0</v>
      </c>
      <c r="M14" s="12">
        <f>IF(B14&gt;0,VLOOKUP(B14,[1]TK_Suvestine!A:G,7,FALSE)/1000*D14,"")</f>
        <v>0.15</v>
      </c>
      <c r="N14" s="13"/>
      <c r="O14" s="13"/>
      <c r="P14" s="13"/>
    </row>
    <row r="15" spans="1:16" ht="15" hidden="1" customHeight="1" x14ac:dyDescent="0.35">
      <c r="I15" s="138" t="s">
        <v>2</v>
      </c>
      <c r="J15" s="138"/>
      <c r="K15" s="138"/>
      <c r="L15" s="138"/>
      <c r="M15" s="25"/>
    </row>
    <row r="16" spans="1:16" ht="15" hidden="1" customHeight="1" x14ac:dyDescent="0.35">
      <c r="A16" s="139" t="s">
        <v>24</v>
      </c>
      <c r="B16" s="139"/>
      <c r="C16" s="139"/>
      <c r="D16" s="139"/>
      <c r="E16" s="139"/>
      <c r="F16" s="139"/>
      <c r="G16" s="139"/>
      <c r="H16" s="139"/>
      <c r="I16" s="141" t="s">
        <v>7</v>
      </c>
      <c r="J16" s="142"/>
      <c r="K16" s="143"/>
      <c r="L16" s="135" t="s">
        <v>8</v>
      </c>
      <c r="M16" s="25"/>
    </row>
    <row r="17" spans="1:13" ht="29" hidden="1" x14ac:dyDescent="0.35">
      <c r="A17" s="135" t="s">
        <v>3</v>
      </c>
      <c r="B17" s="144" t="s">
        <v>4</v>
      </c>
      <c r="C17" s="135" t="s">
        <v>5</v>
      </c>
      <c r="D17" s="146" t="s">
        <v>6</v>
      </c>
      <c r="E17" s="132" t="s">
        <v>7</v>
      </c>
      <c r="F17" s="133"/>
      <c r="G17" s="134"/>
      <c r="H17" s="135" t="s">
        <v>8</v>
      </c>
      <c r="I17" s="4" t="s">
        <v>10</v>
      </c>
      <c r="J17" s="4" t="s">
        <v>11</v>
      </c>
      <c r="K17" s="4" t="s">
        <v>13</v>
      </c>
      <c r="L17" s="136"/>
      <c r="M17" s="137" t="s">
        <v>9</v>
      </c>
    </row>
    <row r="18" spans="1:13" ht="29" hidden="1" x14ac:dyDescent="0.35">
      <c r="A18" s="136"/>
      <c r="B18" s="145"/>
      <c r="C18" s="136"/>
      <c r="D18" s="147"/>
      <c r="E18" s="4" t="s">
        <v>10</v>
      </c>
      <c r="F18" s="4" t="s">
        <v>11</v>
      </c>
      <c r="G18" s="4" t="s">
        <v>12</v>
      </c>
      <c r="H18" s="136"/>
      <c r="I18" s="10">
        <v>5.4349999999999996</v>
      </c>
      <c r="J18" s="10">
        <v>2.69</v>
      </c>
      <c r="K18" s="10">
        <v>33.28</v>
      </c>
      <c r="L18" s="11">
        <f t="shared" ref="L18:L21" si="1">(I18*4)+(J18*9)+(K18*4)</f>
        <v>179.07</v>
      </c>
      <c r="M18" s="137"/>
    </row>
    <row r="19" spans="1:13" hidden="1" x14ac:dyDescent="0.35">
      <c r="A19" s="27" t="str">
        <f>IF(B19&gt;0,VLOOKUP(B19,[1]TK_Suvestine!A:B,2,FALSE),"")</f>
        <v>Vaisinės salotos</v>
      </c>
      <c r="B19" s="38" t="s">
        <v>35</v>
      </c>
      <c r="C19" s="28" t="str">
        <f t="shared" ref="C19:C22" si="2">IF(D19&gt;0,D19,"")</f>
        <v/>
      </c>
      <c r="D19" s="8"/>
      <c r="E19" s="9">
        <f>IF(B19&gt;0,VLOOKUP(B19,[1]TK_Suvestine!A:F,3,FALSE)/1000*D19,"")</f>
        <v>0</v>
      </c>
      <c r="F19" s="9">
        <f>IF(B19&gt;0,VLOOKUP(B19,[1]TK_Suvestine!A:F,4,FALSE)/1000*D19,"")</f>
        <v>0</v>
      </c>
      <c r="G19" s="9">
        <f>IF(B19&gt;0,VLOOKUP(B19,[1]TK_Suvestine!A:F,5,FALSE)/1000*D19,"")</f>
        <v>0</v>
      </c>
      <c r="H19" s="9">
        <f>IF(B19&gt;0,VLOOKUP(B19,[1]TK_Suvestine!A:F,6,FALSE)/1000*D19,"")</f>
        <v>0</v>
      </c>
      <c r="I19" s="8">
        <v>2.4</v>
      </c>
      <c r="J19" s="8">
        <v>30</v>
      </c>
      <c r="K19" s="8">
        <v>3.1</v>
      </c>
      <c r="L19" s="11">
        <f t="shared" si="1"/>
        <v>292</v>
      </c>
      <c r="M19" s="12">
        <f>IF(B19&gt;0,VLOOKUP(B19,[1]TK_Suvestine!A:G,7,FALSE)/1000*D19,"")</f>
        <v>0</v>
      </c>
    </row>
    <row r="20" spans="1:13" hidden="1" x14ac:dyDescent="0.35">
      <c r="A20" s="27" t="str">
        <f>IF(B20&gt;0,VLOOKUP(B20,[1]TK_Suvestine!A:B,2,FALSE),"")</f>
        <v/>
      </c>
      <c r="B20" s="39"/>
      <c r="C20" s="28" t="str">
        <f t="shared" si="2"/>
        <v/>
      </c>
      <c r="D20" s="5"/>
      <c r="E20" s="9" t="str">
        <f>IF(B20&gt;0,VLOOKUP(B20,[1]TK_Suvestine!A:F,3,FALSE)/1000*D20,"")</f>
        <v/>
      </c>
      <c r="F20" s="9" t="str">
        <f>IF(B20&gt;0,VLOOKUP(B20,[1]TK_Suvestine!A:F,4,FALSE)/1000*D20,"")</f>
        <v/>
      </c>
      <c r="G20" s="9" t="str">
        <f>IF(B20&gt;0,VLOOKUP(B20,[1]TK_Suvestine!A:F,5,FALSE)/1000*D20,"")</f>
        <v/>
      </c>
      <c r="H20" s="9" t="str">
        <f>IF(B20&gt;0,VLOOKUP(B20,[1]TK_Suvestine!A:F,6,FALSE)/1000*D20,"")</f>
        <v/>
      </c>
      <c r="I20" s="10">
        <v>0</v>
      </c>
      <c r="J20" s="10">
        <v>0</v>
      </c>
      <c r="K20" s="10">
        <v>0</v>
      </c>
      <c r="L20" s="11">
        <f t="shared" si="1"/>
        <v>0</v>
      </c>
      <c r="M20" s="12" t="str">
        <f>IF(B20&gt;0,VLOOKUP(B20,[1]TK_Suvestine!A:G,7,FALSE)/1000*D20,"")</f>
        <v/>
      </c>
    </row>
    <row r="21" spans="1:13" hidden="1" x14ac:dyDescent="0.35">
      <c r="A21" s="40" t="str">
        <f>IF(B21&gt;0,VLOOKUP(B21,[1]TK_Suvestine!A:B,2,FALSE),"")</f>
        <v/>
      </c>
      <c r="B21" s="41"/>
      <c r="C21" s="28" t="str">
        <f t="shared" si="2"/>
        <v/>
      </c>
      <c r="D21" s="5"/>
      <c r="E21" s="9" t="str">
        <f>IF(B21&gt;0,VLOOKUP(B21,[1]TK_Suvestine!A:F,3,FALSE)/1000*D21,"")</f>
        <v/>
      </c>
      <c r="F21" s="9" t="str">
        <f>IF(B21&gt;0,VLOOKUP(B21,[1]TK_Suvestine!A:F,4,FALSE)/1000*D21,"")</f>
        <v/>
      </c>
      <c r="G21" s="9" t="str">
        <f>IF(B21&gt;0,VLOOKUP(B21,[1]TK_Suvestine!A:F,5,FALSE)/1000*D21,"")</f>
        <v/>
      </c>
      <c r="H21" s="9" t="str">
        <f>IF(B21&gt;0,VLOOKUP(B21,[1]TK_Suvestine!A:F,6,FALSE)/1000*D21,"")</f>
        <v/>
      </c>
      <c r="I21" s="10">
        <v>0</v>
      </c>
      <c r="J21" s="10">
        <v>0</v>
      </c>
      <c r="K21" s="10">
        <v>0</v>
      </c>
      <c r="L21" s="8">
        <f t="shared" si="1"/>
        <v>0</v>
      </c>
      <c r="M21" s="12" t="str">
        <f>IF(B21&gt;0,VLOOKUP(B21,[1]TK_Suvestine!A:G,7,FALSE)/1000*D21,"")</f>
        <v/>
      </c>
    </row>
    <row r="22" spans="1:13" hidden="1" x14ac:dyDescent="0.35">
      <c r="A22" s="29" t="str">
        <f>IF(B22&gt;0,VLOOKUP(B22,[1]TK_Suvestine!A:B,2,FALSE),"")</f>
        <v/>
      </c>
      <c r="B22" s="39"/>
      <c r="C22" s="28" t="str">
        <f t="shared" si="2"/>
        <v/>
      </c>
      <c r="D22" s="5"/>
      <c r="E22" s="9" t="str">
        <f>IF(B22&gt;0,VLOOKUP(B22,[1]TK_Suvestine!A:F,3,FALSE)/1000*D22,"")</f>
        <v/>
      </c>
      <c r="F22" s="9" t="str">
        <f>IF(B22&gt;0,VLOOKUP(B22,[1]TK_Suvestine!A:F,4,FALSE)/1000*D22,"")</f>
        <v/>
      </c>
      <c r="G22" s="9" t="str">
        <f>IF(B22&gt;0,VLOOKUP(B22,[1]TK_Suvestine!A:F,5,FALSE)/1000*D22,"")</f>
        <v/>
      </c>
      <c r="H22" s="9" t="str">
        <f>IF(B22&gt;0,VLOOKUP(B22,[1]TK_Suvestine!A:F,6,FALSE)/1000*D22,"")</f>
        <v/>
      </c>
      <c r="I22" s="8">
        <f>SUM(I18:I21)</f>
        <v>7.8349999999999991</v>
      </c>
      <c r="J22" s="8">
        <f>SUM(J18:J21)</f>
        <v>32.69</v>
      </c>
      <c r="K22" s="8">
        <f>SUM(K18:K21)</f>
        <v>36.380000000000003</v>
      </c>
      <c r="L22" s="8">
        <f>SUM(L18:L21)</f>
        <v>471.07</v>
      </c>
      <c r="M22" s="12" t="str">
        <f>IF(B22&gt;0,VLOOKUP(B22,[1]TK_Suvestine!A:G,7,FALSE)/1000*D22,"")</f>
        <v/>
      </c>
    </row>
    <row r="23" spans="1:13" ht="15" hidden="1" customHeight="1" x14ac:dyDescent="0.35">
      <c r="A23" s="129" t="s">
        <v>15</v>
      </c>
      <c r="B23" s="130"/>
      <c r="C23" s="131"/>
      <c r="D23" s="42"/>
      <c r="E23" s="43">
        <f>SUM(E19:E22)</f>
        <v>0</v>
      </c>
      <c r="F23" s="43">
        <f>SUM(F19:F22)</f>
        <v>0</v>
      </c>
      <c r="G23" s="43">
        <f>SUM(G19:G22)</f>
        <v>0</v>
      </c>
      <c r="H23" s="43">
        <f>SUM(H19:H22)</f>
        <v>0</v>
      </c>
      <c r="M23" s="16">
        <f>SUM(M19:M22)</f>
        <v>0</v>
      </c>
    </row>
    <row r="24" spans="1:13" ht="15" customHeight="1" x14ac:dyDescent="0.35">
      <c r="A24" s="122" t="s">
        <v>130</v>
      </c>
      <c r="B24" s="114" t="s">
        <v>36</v>
      </c>
      <c r="C24" s="5">
        <f t="shared" ref="C24" si="3">IF(D24&gt;0,D24,"")</f>
        <v>110</v>
      </c>
      <c r="D24" s="5">
        <v>110</v>
      </c>
      <c r="E24" s="46">
        <f>IF(B24&gt;0,VLOOKUP(B24,[1]TK_Suvestine!A:F,3,FALSE)/1000*D24,"")</f>
        <v>12.1831061</v>
      </c>
      <c r="F24" s="46">
        <f>IF(B24&gt;0,VLOOKUP(B24,[1]TK_Suvestine!A:F,4,FALSE)/1000*D24,"")</f>
        <v>8.9013276000000001</v>
      </c>
      <c r="G24" s="46">
        <f>IF(B24&gt;0,VLOOKUP(B24,[1]TK_Suvestine!A:F,5,FALSE)/1000*D24,"")</f>
        <v>14.317312900000001</v>
      </c>
      <c r="H24" s="46">
        <f>IF(B24&gt;0,VLOOKUP(B24,[1]TK_Suvestine!A:F,6,FALSE)/1000*D24,"")</f>
        <v>187.20125600000003</v>
      </c>
      <c r="I24" s="8"/>
      <c r="J24" s="8"/>
      <c r="K24" s="8"/>
      <c r="L24" s="8">
        <f t="shared" ref="L24:L27" si="4">(I24*4)+(J24*9)+(K24*4)</f>
        <v>0</v>
      </c>
      <c r="M24" s="12">
        <f>IF(B24&gt;0,VLOOKUP(B24,[1]TK_Suvestine!A:G,7,FALSE)/1000*D24,"")</f>
        <v>0.35389585000000007</v>
      </c>
    </row>
    <row r="25" spans="1:13" ht="15" customHeight="1" x14ac:dyDescent="0.35">
      <c r="A25" s="45" t="str">
        <f>IF(B25&gt;0,VLOOKUP(B25,[1]TK_Suvestine!A:B,2,FALSE),"")</f>
        <v>Grietinė 15 %</v>
      </c>
      <c r="B25" s="38" t="s">
        <v>37</v>
      </c>
      <c r="C25" s="5">
        <f>IF(D25&gt;0,D25,"")</f>
        <v>18</v>
      </c>
      <c r="D25" s="5">
        <v>18</v>
      </c>
      <c r="E25" s="46">
        <f>IF(B25&gt;0,VLOOKUP(B25,[1]TK_Suvestine!A:F,3,FALSE)/1000*D25,"")</f>
        <v>0.75600000000000001</v>
      </c>
      <c r="F25" s="46">
        <f>IF(B25&gt;0,VLOOKUP(B25,[1]TK_Suvestine!A:F,4,FALSE)/1000*D25,"")</f>
        <v>2.6999999999999997</v>
      </c>
      <c r="G25" s="46">
        <f>IF(B25&gt;0,VLOOKUP(B25,[1]TK_Suvestine!A:F,5,FALSE)/1000*D25,"")</f>
        <v>0.54</v>
      </c>
      <c r="H25" s="46">
        <f>IF(B25&gt;0,VLOOKUP(B25,[1]TK_Suvestine!A:F,6,FALSE)/1000*D25,"")</f>
        <v>29.7</v>
      </c>
      <c r="I25" s="8"/>
      <c r="J25" s="8"/>
      <c r="K25" s="8"/>
      <c r="L25" s="8"/>
      <c r="M25" s="12"/>
    </row>
    <row r="26" spans="1:13" ht="15" hidden="1" customHeight="1" x14ac:dyDescent="0.35">
      <c r="A26" s="45" t="str">
        <f>IF(B26&gt;0,VLOOKUP(B26,[1]TK_Suvestine!A:B,2,FALSE),"")</f>
        <v/>
      </c>
      <c r="B26" s="47"/>
      <c r="C26" s="5" t="str">
        <f t="shared" ref="C26:C28" si="5">IF(D26&gt;0,D26,"")</f>
        <v/>
      </c>
      <c r="D26" s="5"/>
      <c r="E26" s="46" t="str">
        <f>IF(B26&gt;0,VLOOKUP(B26,[1]TK_Suvestine!A:F,3,FALSE)/1000*D26,"")</f>
        <v/>
      </c>
      <c r="F26" s="46" t="str">
        <f>IF(B26&gt;0,VLOOKUP(B26,[1]TK_Suvestine!A:F,4,FALSE)/1000*D26,"")</f>
        <v/>
      </c>
      <c r="G26" s="46" t="str">
        <f>IF(B26&gt;0,VLOOKUP(B26,[1]TK_Suvestine!A:F,5,FALSE)/1000*D26,"")</f>
        <v/>
      </c>
      <c r="H26" s="46" t="str">
        <f>IF(B26&gt;0,VLOOKUP(B26,[1]TK_Suvestine!A:F,6,FALSE)/1000*D26,"")</f>
        <v/>
      </c>
      <c r="I26" s="8"/>
      <c r="J26" s="8"/>
      <c r="K26" s="8"/>
      <c r="L26" s="8">
        <f t="shared" si="4"/>
        <v>0</v>
      </c>
      <c r="M26" s="12" t="str">
        <f>IF(B26&gt;0,VLOOKUP(B26,[1]TK_Suvestine!A:G,7,FALSE)/1000*D26,"")</f>
        <v/>
      </c>
    </row>
    <row r="27" spans="1:13" ht="15" hidden="1" customHeight="1" x14ac:dyDescent="0.35">
      <c r="A27" s="45" t="str">
        <f>IF(B27&gt;0,VLOOKUP(B27,[1]TK_Suvestine!A:B,2,FALSE),"")</f>
        <v/>
      </c>
      <c r="B27" s="41"/>
      <c r="C27" s="5" t="str">
        <f t="shared" si="5"/>
        <v/>
      </c>
      <c r="D27" s="5"/>
      <c r="E27" s="46" t="str">
        <f>IF(B27&gt;0,VLOOKUP(B27,[1]TK_Suvestine!A:F,3,FALSE)/1000*D27,"")</f>
        <v/>
      </c>
      <c r="F27" s="46" t="str">
        <f>IF(B27&gt;0,VLOOKUP(B27,[1]TK_Suvestine!A:F,4,FALSE)/1000*D27,"")</f>
        <v/>
      </c>
      <c r="G27" s="46" t="str">
        <f>IF(B27&gt;0,VLOOKUP(B27,[1]TK_Suvestine!A:F,5,FALSE)/1000*D27,"")</f>
        <v/>
      </c>
      <c r="H27" s="46" t="str">
        <f>IF(B27&gt;0,VLOOKUP(B27,[1]TK_Suvestine!A:F,6,FALSE)/1000*D27,"")</f>
        <v/>
      </c>
      <c r="I27" s="8"/>
      <c r="J27" s="8"/>
      <c r="K27" s="8"/>
      <c r="L27" s="8">
        <f t="shared" si="4"/>
        <v>0</v>
      </c>
      <c r="M27" s="12" t="str">
        <f>IF(B27&gt;0,VLOOKUP(B27,[1]TK_Suvestine!A:G,7,FALSE)/1000*D27,"")</f>
        <v/>
      </c>
    </row>
    <row r="28" spans="1:13" ht="15" hidden="1" customHeight="1" x14ac:dyDescent="0.35">
      <c r="A28" s="45" t="str">
        <f>IF(B28&gt;0,VLOOKUP(B28,[1]TK_Suvestine!A:B,2,FALSE),"")</f>
        <v/>
      </c>
      <c r="B28" s="41"/>
      <c r="C28" s="5" t="str">
        <f t="shared" si="5"/>
        <v/>
      </c>
      <c r="D28" s="5"/>
      <c r="E28" s="46" t="str">
        <f>IF(B28&gt;0,VLOOKUP(B28,[1]TK_Suvestine!A:F,3,FALSE)/1000*D28,"")</f>
        <v/>
      </c>
      <c r="F28" s="46" t="str">
        <f>IF(B28&gt;0,VLOOKUP(B28,[1]TK_Suvestine!A:F,4,FALSE)/1000*D28,"")</f>
        <v/>
      </c>
      <c r="G28" s="46" t="str">
        <f>IF(B28&gt;0,VLOOKUP(B28,[1]TK_Suvestine!A:F,5,FALSE)/1000*D28,"")</f>
        <v/>
      </c>
      <c r="H28" s="46" t="str">
        <f>IF(B28&gt;0,VLOOKUP(B28,[1]TK_Suvestine!A:F,6,FALSE)/1000*D28,"")</f>
        <v/>
      </c>
      <c r="I28" s="8">
        <f>SUM(I24:I27)</f>
        <v>0</v>
      </c>
      <c r="J28" s="8">
        <f>SUM(J24:J27)</f>
        <v>0</v>
      </c>
      <c r="K28" s="8">
        <f>SUM(K24:K27)</f>
        <v>0</v>
      </c>
      <c r="L28" s="8">
        <f>SUM(L24:L27)</f>
        <v>0</v>
      </c>
      <c r="M28" s="12" t="str">
        <f>IF(B28&gt;0,VLOOKUP(B28,[1]TK_Suvestine!A:G,7,FALSE)/1000*D28,"")</f>
        <v/>
      </c>
    </row>
    <row r="29" spans="1:13" x14ac:dyDescent="0.35">
      <c r="A29" s="13"/>
      <c r="B29" s="48"/>
      <c r="C29" s="13"/>
      <c r="D29" s="13"/>
      <c r="E29" s="13"/>
      <c r="F29" s="13"/>
      <c r="G29" s="13"/>
      <c r="H29" s="13"/>
    </row>
    <row r="31" spans="1:13" x14ac:dyDescent="0.35">
      <c r="E31" s="49"/>
    </row>
  </sheetData>
  <mergeCells count="23">
    <mergeCell ref="I3:L3"/>
    <mergeCell ref="I4:K4"/>
    <mergeCell ref="L4:L5"/>
    <mergeCell ref="H5:H6"/>
    <mergeCell ref="E5:G5"/>
    <mergeCell ref="A4:H4"/>
    <mergeCell ref="A5:A6"/>
    <mergeCell ref="B5:B6"/>
    <mergeCell ref="C5:C6"/>
    <mergeCell ref="D5:D6"/>
    <mergeCell ref="M5:M6"/>
    <mergeCell ref="A23:C23"/>
    <mergeCell ref="I15:L15"/>
    <mergeCell ref="A16:H16"/>
    <mergeCell ref="I16:K16"/>
    <mergeCell ref="L16:L17"/>
    <mergeCell ref="A17:A18"/>
    <mergeCell ref="B17:B18"/>
    <mergeCell ref="C17:C18"/>
    <mergeCell ref="D17:D18"/>
    <mergeCell ref="E17:G17"/>
    <mergeCell ref="H17:H18"/>
    <mergeCell ref="M17:M18"/>
  </mergeCells>
  <pageMargins left="0.70866141732283472" right="0.70866141732283472" top="0.74803149606299213" bottom="0.74803149606299213" header="0.31496062992125984" footer="0.31496062992125984"/>
  <pageSetup paperSize="9" scale="97" orientation="portrait" r:id="rId1"/>
  <headerFooter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apas306">
    <tabColor rgb="FFFFC000"/>
    <pageSetUpPr fitToPage="1"/>
  </sheetPr>
  <dimension ref="A1:P29"/>
  <sheetViews>
    <sheetView showWhiteSpace="0" zoomScaleNormal="100" workbookViewId="0">
      <selection activeCell="A22" sqref="A22:H22"/>
    </sheetView>
  </sheetViews>
  <sheetFormatPr defaultRowHeight="14.5" x14ac:dyDescent="0.35"/>
  <cols>
    <col min="1" max="1" width="45.36328125" style="37" customWidth="1"/>
    <col min="2" max="2" width="5.7265625" style="2" customWidth="1"/>
    <col min="3" max="3" width="9.08984375" style="3" customWidth="1"/>
    <col min="4" max="4" width="8.81640625" style="3" hidden="1" customWidth="1"/>
    <col min="5" max="5" width="9.08984375" style="3"/>
    <col min="6" max="6" width="8.54296875" style="3" customWidth="1"/>
    <col min="7" max="7" width="11.81640625" style="3" customWidth="1"/>
    <col min="8" max="8" width="8.81640625" style="3" customWidth="1"/>
    <col min="9" max="9" width="10.36328125" style="3" hidden="1" customWidth="1"/>
    <col min="10" max="10" width="10.54296875" style="3" hidden="1" customWidth="1"/>
    <col min="11" max="11" width="10" style="3" hidden="1" customWidth="1"/>
    <col min="12" max="12" width="9.54296875" style="3" hidden="1" customWidth="1"/>
    <col min="13" max="13" width="11.81640625" style="3" hidden="1" customWidth="1"/>
    <col min="14" max="14" width="9.08984375" style="3" customWidth="1"/>
    <col min="15" max="256" width="9.08984375" style="3"/>
    <col min="257" max="257" width="66.26953125" style="3" customWidth="1"/>
    <col min="258" max="258" width="5.7265625" style="3" customWidth="1"/>
    <col min="259" max="259" width="7.54296875" style="3" customWidth="1"/>
    <col min="260" max="260" width="8.81640625" style="3" customWidth="1"/>
    <col min="261" max="261" width="9.08984375" style="3"/>
    <col min="262" max="262" width="8.54296875" style="3" customWidth="1"/>
    <col min="263" max="263" width="12.54296875" style="3" customWidth="1"/>
    <col min="264" max="264" width="11.54296875" style="3" customWidth="1"/>
    <col min="265" max="268" width="0" style="3" hidden="1" customWidth="1"/>
    <col min="269" max="512" width="9.08984375" style="3"/>
    <col min="513" max="513" width="66.26953125" style="3" customWidth="1"/>
    <col min="514" max="514" width="5.7265625" style="3" customWidth="1"/>
    <col min="515" max="515" width="7.54296875" style="3" customWidth="1"/>
    <col min="516" max="516" width="8.81640625" style="3" customWidth="1"/>
    <col min="517" max="517" width="9.08984375" style="3"/>
    <col min="518" max="518" width="8.54296875" style="3" customWidth="1"/>
    <col min="519" max="519" width="12.54296875" style="3" customWidth="1"/>
    <col min="520" max="520" width="11.54296875" style="3" customWidth="1"/>
    <col min="521" max="524" width="0" style="3" hidden="1" customWidth="1"/>
    <col min="525" max="768" width="9.08984375" style="3"/>
    <col min="769" max="769" width="66.26953125" style="3" customWidth="1"/>
    <col min="770" max="770" width="5.7265625" style="3" customWidth="1"/>
    <col min="771" max="771" width="7.54296875" style="3" customWidth="1"/>
    <col min="772" max="772" width="8.81640625" style="3" customWidth="1"/>
    <col min="773" max="773" width="9.08984375" style="3"/>
    <col min="774" max="774" width="8.54296875" style="3" customWidth="1"/>
    <col min="775" max="775" width="12.54296875" style="3" customWidth="1"/>
    <col min="776" max="776" width="11.54296875" style="3" customWidth="1"/>
    <col min="777" max="780" width="0" style="3" hidden="1" customWidth="1"/>
    <col min="781" max="1024" width="9.08984375" style="3"/>
    <col min="1025" max="1025" width="66.26953125" style="3" customWidth="1"/>
    <col min="1026" max="1026" width="5.7265625" style="3" customWidth="1"/>
    <col min="1027" max="1027" width="7.54296875" style="3" customWidth="1"/>
    <col min="1028" max="1028" width="8.81640625" style="3" customWidth="1"/>
    <col min="1029" max="1029" width="9.08984375" style="3"/>
    <col min="1030" max="1030" width="8.54296875" style="3" customWidth="1"/>
    <col min="1031" max="1031" width="12.54296875" style="3" customWidth="1"/>
    <col min="1032" max="1032" width="11.54296875" style="3" customWidth="1"/>
    <col min="1033" max="1036" width="0" style="3" hidden="1" customWidth="1"/>
    <col min="1037" max="1280" width="9.08984375" style="3"/>
    <col min="1281" max="1281" width="66.26953125" style="3" customWidth="1"/>
    <col min="1282" max="1282" width="5.7265625" style="3" customWidth="1"/>
    <col min="1283" max="1283" width="7.54296875" style="3" customWidth="1"/>
    <col min="1284" max="1284" width="8.81640625" style="3" customWidth="1"/>
    <col min="1285" max="1285" width="9.08984375" style="3"/>
    <col min="1286" max="1286" width="8.54296875" style="3" customWidth="1"/>
    <col min="1287" max="1287" width="12.54296875" style="3" customWidth="1"/>
    <col min="1288" max="1288" width="11.54296875" style="3" customWidth="1"/>
    <col min="1289" max="1292" width="0" style="3" hidden="1" customWidth="1"/>
    <col min="1293" max="1536" width="9.08984375" style="3"/>
    <col min="1537" max="1537" width="66.26953125" style="3" customWidth="1"/>
    <col min="1538" max="1538" width="5.7265625" style="3" customWidth="1"/>
    <col min="1539" max="1539" width="7.54296875" style="3" customWidth="1"/>
    <col min="1540" max="1540" width="8.81640625" style="3" customWidth="1"/>
    <col min="1541" max="1541" width="9.08984375" style="3"/>
    <col min="1542" max="1542" width="8.54296875" style="3" customWidth="1"/>
    <col min="1543" max="1543" width="12.54296875" style="3" customWidth="1"/>
    <col min="1544" max="1544" width="11.54296875" style="3" customWidth="1"/>
    <col min="1545" max="1548" width="0" style="3" hidden="1" customWidth="1"/>
    <col min="1549" max="1792" width="9.08984375" style="3"/>
    <col min="1793" max="1793" width="66.26953125" style="3" customWidth="1"/>
    <col min="1794" max="1794" width="5.7265625" style="3" customWidth="1"/>
    <col min="1795" max="1795" width="7.54296875" style="3" customWidth="1"/>
    <col min="1796" max="1796" width="8.81640625" style="3" customWidth="1"/>
    <col min="1797" max="1797" width="9.08984375" style="3"/>
    <col min="1798" max="1798" width="8.54296875" style="3" customWidth="1"/>
    <col min="1799" max="1799" width="12.54296875" style="3" customWidth="1"/>
    <col min="1800" max="1800" width="11.54296875" style="3" customWidth="1"/>
    <col min="1801" max="1804" width="0" style="3" hidden="1" customWidth="1"/>
    <col min="1805" max="2048" width="9.08984375" style="3"/>
    <col min="2049" max="2049" width="66.26953125" style="3" customWidth="1"/>
    <col min="2050" max="2050" width="5.7265625" style="3" customWidth="1"/>
    <col min="2051" max="2051" width="7.54296875" style="3" customWidth="1"/>
    <col min="2052" max="2052" width="8.81640625" style="3" customWidth="1"/>
    <col min="2053" max="2053" width="9.08984375" style="3"/>
    <col min="2054" max="2054" width="8.54296875" style="3" customWidth="1"/>
    <col min="2055" max="2055" width="12.54296875" style="3" customWidth="1"/>
    <col min="2056" max="2056" width="11.54296875" style="3" customWidth="1"/>
    <col min="2057" max="2060" width="0" style="3" hidden="1" customWidth="1"/>
    <col min="2061" max="2304" width="9.08984375" style="3"/>
    <col min="2305" max="2305" width="66.26953125" style="3" customWidth="1"/>
    <col min="2306" max="2306" width="5.7265625" style="3" customWidth="1"/>
    <col min="2307" max="2307" width="7.54296875" style="3" customWidth="1"/>
    <col min="2308" max="2308" width="8.81640625" style="3" customWidth="1"/>
    <col min="2309" max="2309" width="9.08984375" style="3"/>
    <col min="2310" max="2310" width="8.54296875" style="3" customWidth="1"/>
    <col min="2311" max="2311" width="12.54296875" style="3" customWidth="1"/>
    <col min="2312" max="2312" width="11.54296875" style="3" customWidth="1"/>
    <col min="2313" max="2316" width="0" style="3" hidden="1" customWidth="1"/>
    <col min="2317" max="2560" width="9.08984375" style="3"/>
    <col min="2561" max="2561" width="66.26953125" style="3" customWidth="1"/>
    <col min="2562" max="2562" width="5.7265625" style="3" customWidth="1"/>
    <col min="2563" max="2563" width="7.54296875" style="3" customWidth="1"/>
    <col min="2564" max="2564" width="8.81640625" style="3" customWidth="1"/>
    <col min="2565" max="2565" width="9.08984375" style="3"/>
    <col min="2566" max="2566" width="8.54296875" style="3" customWidth="1"/>
    <col min="2567" max="2567" width="12.54296875" style="3" customWidth="1"/>
    <col min="2568" max="2568" width="11.54296875" style="3" customWidth="1"/>
    <col min="2569" max="2572" width="0" style="3" hidden="1" customWidth="1"/>
    <col min="2573" max="2816" width="9.08984375" style="3"/>
    <col min="2817" max="2817" width="66.26953125" style="3" customWidth="1"/>
    <col min="2818" max="2818" width="5.7265625" style="3" customWidth="1"/>
    <col min="2819" max="2819" width="7.54296875" style="3" customWidth="1"/>
    <col min="2820" max="2820" width="8.81640625" style="3" customWidth="1"/>
    <col min="2821" max="2821" width="9.08984375" style="3"/>
    <col min="2822" max="2822" width="8.54296875" style="3" customWidth="1"/>
    <col min="2823" max="2823" width="12.54296875" style="3" customWidth="1"/>
    <col min="2824" max="2824" width="11.54296875" style="3" customWidth="1"/>
    <col min="2825" max="2828" width="0" style="3" hidden="1" customWidth="1"/>
    <col min="2829" max="3072" width="9.08984375" style="3"/>
    <col min="3073" max="3073" width="66.26953125" style="3" customWidth="1"/>
    <col min="3074" max="3074" width="5.7265625" style="3" customWidth="1"/>
    <col min="3075" max="3075" width="7.54296875" style="3" customWidth="1"/>
    <col min="3076" max="3076" width="8.81640625" style="3" customWidth="1"/>
    <col min="3077" max="3077" width="9.08984375" style="3"/>
    <col min="3078" max="3078" width="8.54296875" style="3" customWidth="1"/>
    <col min="3079" max="3079" width="12.54296875" style="3" customWidth="1"/>
    <col min="3080" max="3080" width="11.54296875" style="3" customWidth="1"/>
    <col min="3081" max="3084" width="0" style="3" hidden="1" customWidth="1"/>
    <col min="3085" max="3328" width="9.08984375" style="3"/>
    <col min="3329" max="3329" width="66.26953125" style="3" customWidth="1"/>
    <col min="3330" max="3330" width="5.7265625" style="3" customWidth="1"/>
    <col min="3331" max="3331" width="7.54296875" style="3" customWidth="1"/>
    <col min="3332" max="3332" width="8.81640625" style="3" customWidth="1"/>
    <col min="3333" max="3333" width="9.08984375" style="3"/>
    <col min="3334" max="3334" width="8.54296875" style="3" customWidth="1"/>
    <col min="3335" max="3335" width="12.54296875" style="3" customWidth="1"/>
    <col min="3336" max="3336" width="11.54296875" style="3" customWidth="1"/>
    <col min="3337" max="3340" width="0" style="3" hidden="1" customWidth="1"/>
    <col min="3341" max="3584" width="9.08984375" style="3"/>
    <col min="3585" max="3585" width="66.26953125" style="3" customWidth="1"/>
    <col min="3586" max="3586" width="5.7265625" style="3" customWidth="1"/>
    <col min="3587" max="3587" width="7.54296875" style="3" customWidth="1"/>
    <col min="3588" max="3588" width="8.81640625" style="3" customWidth="1"/>
    <col min="3589" max="3589" width="9.08984375" style="3"/>
    <col min="3590" max="3590" width="8.54296875" style="3" customWidth="1"/>
    <col min="3591" max="3591" width="12.54296875" style="3" customWidth="1"/>
    <col min="3592" max="3592" width="11.54296875" style="3" customWidth="1"/>
    <col min="3593" max="3596" width="0" style="3" hidden="1" customWidth="1"/>
    <col min="3597" max="3840" width="9.08984375" style="3"/>
    <col min="3841" max="3841" width="66.26953125" style="3" customWidth="1"/>
    <col min="3842" max="3842" width="5.7265625" style="3" customWidth="1"/>
    <col min="3843" max="3843" width="7.54296875" style="3" customWidth="1"/>
    <col min="3844" max="3844" width="8.81640625" style="3" customWidth="1"/>
    <col min="3845" max="3845" width="9.08984375" style="3"/>
    <col min="3846" max="3846" width="8.54296875" style="3" customWidth="1"/>
    <col min="3847" max="3847" width="12.54296875" style="3" customWidth="1"/>
    <col min="3848" max="3848" width="11.54296875" style="3" customWidth="1"/>
    <col min="3849" max="3852" width="0" style="3" hidden="1" customWidth="1"/>
    <col min="3853" max="4096" width="9.08984375" style="3"/>
    <col min="4097" max="4097" width="66.26953125" style="3" customWidth="1"/>
    <col min="4098" max="4098" width="5.7265625" style="3" customWidth="1"/>
    <col min="4099" max="4099" width="7.54296875" style="3" customWidth="1"/>
    <col min="4100" max="4100" width="8.81640625" style="3" customWidth="1"/>
    <col min="4101" max="4101" width="9.08984375" style="3"/>
    <col min="4102" max="4102" width="8.54296875" style="3" customWidth="1"/>
    <col min="4103" max="4103" width="12.54296875" style="3" customWidth="1"/>
    <col min="4104" max="4104" width="11.54296875" style="3" customWidth="1"/>
    <col min="4105" max="4108" width="0" style="3" hidden="1" customWidth="1"/>
    <col min="4109" max="4352" width="9.08984375" style="3"/>
    <col min="4353" max="4353" width="66.26953125" style="3" customWidth="1"/>
    <col min="4354" max="4354" width="5.7265625" style="3" customWidth="1"/>
    <col min="4355" max="4355" width="7.54296875" style="3" customWidth="1"/>
    <col min="4356" max="4356" width="8.81640625" style="3" customWidth="1"/>
    <col min="4357" max="4357" width="9.08984375" style="3"/>
    <col min="4358" max="4358" width="8.54296875" style="3" customWidth="1"/>
    <col min="4359" max="4359" width="12.54296875" style="3" customWidth="1"/>
    <col min="4360" max="4360" width="11.54296875" style="3" customWidth="1"/>
    <col min="4361" max="4364" width="0" style="3" hidden="1" customWidth="1"/>
    <col min="4365" max="4608" width="9.08984375" style="3"/>
    <col min="4609" max="4609" width="66.26953125" style="3" customWidth="1"/>
    <col min="4610" max="4610" width="5.7265625" style="3" customWidth="1"/>
    <col min="4611" max="4611" width="7.54296875" style="3" customWidth="1"/>
    <col min="4612" max="4612" width="8.81640625" style="3" customWidth="1"/>
    <col min="4613" max="4613" width="9.08984375" style="3"/>
    <col min="4614" max="4614" width="8.54296875" style="3" customWidth="1"/>
    <col min="4615" max="4615" width="12.54296875" style="3" customWidth="1"/>
    <col min="4616" max="4616" width="11.54296875" style="3" customWidth="1"/>
    <col min="4617" max="4620" width="0" style="3" hidden="1" customWidth="1"/>
    <col min="4621" max="4864" width="9.08984375" style="3"/>
    <col min="4865" max="4865" width="66.26953125" style="3" customWidth="1"/>
    <col min="4866" max="4866" width="5.7265625" style="3" customWidth="1"/>
    <col min="4867" max="4867" width="7.54296875" style="3" customWidth="1"/>
    <col min="4868" max="4868" width="8.81640625" style="3" customWidth="1"/>
    <col min="4869" max="4869" width="9.08984375" style="3"/>
    <col min="4870" max="4870" width="8.54296875" style="3" customWidth="1"/>
    <col min="4871" max="4871" width="12.54296875" style="3" customWidth="1"/>
    <col min="4872" max="4872" width="11.54296875" style="3" customWidth="1"/>
    <col min="4873" max="4876" width="0" style="3" hidden="1" customWidth="1"/>
    <col min="4877" max="5120" width="9.08984375" style="3"/>
    <col min="5121" max="5121" width="66.26953125" style="3" customWidth="1"/>
    <col min="5122" max="5122" width="5.7265625" style="3" customWidth="1"/>
    <col min="5123" max="5123" width="7.54296875" style="3" customWidth="1"/>
    <col min="5124" max="5124" width="8.81640625" style="3" customWidth="1"/>
    <col min="5125" max="5125" width="9.08984375" style="3"/>
    <col min="5126" max="5126" width="8.54296875" style="3" customWidth="1"/>
    <col min="5127" max="5127" width="12.54296875" style="3" customWidth="1"/>
    <col min="5128" max="5128" width="11.54296875" style="3" customWidth="1"/>
    <col min="5129" max="5132" width="0" style="3" hidden="1" customWidth="1"/>
    <col min="5133" max="5376" width="9.08984375" style="3"/>
    <col min="5377" max="5377" width="66.26953125" style="3" customWidth="1"/>
    <col min="5378" max="5378" width="5.7265625" style="3" customWidth="1"/>
    <col min="5379" max="5379" width="7.54296875" style="3" customWidth="1"/>
    <col min="5380" max="5380" width="8.81640625" style="3" customWidth="1"/>
    <col min="5381" max="5381" width="9.08984375" style="3"/>
    <col min="5382" max="5382" width="8.54296875" style="3" customWidth="1"/>
    <col min="5383" max="5383" width="12.54296875" style="3" customWidth="1"/>
    <col min="5384" max="5384" width="11.54296875" style="3" customWidth="1"/>
    <col min="5385" max="5388" width="0" style="3" hidden="1" customWidth="1"/>
    <col min="5389" max="5632" width="9.08984375" style="3"/>
    <col min="5633" max="5633" width="66.26953125" style="3" customWidth="1"/>
    <col min="5634" max="5634" width="5.7265625" style="3" customWidth="1"/>
    <col min="5635" max="5635" width="7.54296875" style="3" customWidth="1"/>
    <col min="5636" max="5636" width="8.81640625" style="3" customWidth="1"/>
    <col min="5637" max="5637" width="9.08984375" style="3"/>
    <col min="5638" max="5638" width="8.54296875" style="3" customWidth="1"/>
    <col min="5639" max="5639" width="12.54296875" style="3" customWidth="1"/>
    <col min="5640" max="5640" width="11.54296875" style="3" customWidth="1"/>
    <col min="5641" max="5644" width="0" style="3" hidden="1" customWidth="1"/>
    <col min="5645" max="5888" width="9.08984375" style="3"/>
    <col min="5889" max="5889" width="66.26953125" style="3" customWidth="1"/>
    <col min="5890" max="5890" width="5.7265625" style="3" customWidth="1"/>
    <col min="5891" max="5891" width="7.54296875" style="3" customWidth="1"/>
    <col min="5892" max="5892" width="8.81640625" style="3" customWidth="1"/>
    <col min="5893" max="5893" width="9.08984375" style="3"/>
    <col min="5894" max="5894" width="8.54296875" style="3" customWidth="1"/>
    <col min="5895" max="5895" width="12.54296875" style="3" customWidth="1"/>
    <col min="5896" max="5896" width="11.54296875" style="3" customWidth="1"/>
    <col min="5897" max="5900" width="0" style="3" hidden="1" customWidth="1"/>
    <col min="5901" max="6144" width="9.08984375" style="3"/>
    <col min="6145" max="6145" width="66.26953125" style="3" customWidth="1"/>
    <col min="6146" max="6146" width="5.7265625" style="3" customWidth="1"/>
    <col min="6147" max="6147" width="7.54296875" style="3" customWidth="1"/>
    <col min="6148" max="6148" width="8.81640625" style="3" customWidth="1"/>
    <col min="6149" max="6149" width="9.08984375" style="3"/>
    <col min="6150" max="6150" width="8.54296875" style="3" customWidth="1"/>
    <col min="6151" max="6151" width="12.54296875" style="3" customWidth="1"/>
    <col min="6152" max="6152" width="11.54296875" style="3" customWidth="1"/>
    <col min="6153" max="6156" width="0" style="3" hidden="1" customWidth="1"/>
    <col min="6157" max="6400" width="9.08984375" style="3"/>
    <col min="6401" max="6401" width="66.26953125" style="3" customWidth="1"/>
    <col min="6402" max="6402" width="5.7265625" style="3" customWidth="1"/>
    <col min="6403" max="6403" width="7.54296875" style="3" customWidth="1"/>
    <col min="6404" max="6404" width="8.81640625" style="3" customWidth="1"/>
    <col min="6405" max="6405" width="9.08984375" style="3"/>
    <col min="6406" max="6406" width="8.54296875" style="3" customWidth="1"/>
    <col min="6407" max="6407" width="12.54296875" style="3" customWidth="1"/>
    <col min="6408" max="6408" width="11.54296875" style="3" customWidth="1"/>
    <col min="6409" max="6412" width="0" style="3" hidden="1" customWidth="1"/>
    <col min="6413" max="6656" width="9.08984375" style="3"/>
    <col min="6657" max="6657" width="66.26953125" style="3" customWidth="1"/>
    <col min="6658" max="6658" width="5.7265625" style="3" customWidth="1"/>
    <col min="6659" max="6659" width="7.54296875" style="3" customWidth="1"/>
    <col min="6660" max="6660" width="8.81640625" style="3" customWidth="1"/>
    <col min="6661" max="6661" width="9.08984375" style="3"/>
    <col min="6662" max="6662" width="8.54296875" style="3" customWidth="1"/>
    <col min="6663" max="6663" width="12.54296875" style="3" customWidth="1"/>
    <col min="6664" max="6664" width="11.54296875" style="3" customWidth="1"/>
    <col min="6665" max="6668" width="0" style="3" hidden="1" customWidth="1"/>
    <col min="6669" max="6912" width="9.08984375" style="3"/>
    <col min="6913" max="6913" width="66.26953125" style="3" customWidth="1"/>
    <col min="6914" max="6914" width="5.7265625" style="3" customWidth="1"/>
    <col min="6915" max="6915" width="7.54296875" style="3" customWidth="1"/>
    <col min="6916" max="6916" width="8.81640625" style="3" customWidth="1"/>
    <col min="6917" max="6917" width="9.08984375" style="3"/>
    <col min="6918" max="6918" width="8.54296875" style="3" customWidth="1"/>
    <col min="6919" max="6919" width="12.54296875" style="3" customWidth="1"/>
    <col min="6920" max="6920" width="11.54296875" style="3" customWidth="1"/>
    <col min="6921" max="6924" width="0" style="3" hidden="1" customWidth="1"/>
    <col min="6925" max="7168" width="9.08984375" style="3"/>
    <col min="7169" max="7169" width="66.26953125" style="3" customWidth="1"/>
    <col min="7170" max="7170" width="5.7265625" style="3" customWidth="1"/>
    <col min="7171" max="7171" width="7.54296875" style="3" customWidth="1"/>
    <col min="7172" max="7172" width="8.81640625" style="3" customWidth="1"/>
    <col min="7173" max="7173" width="9.08984375" style="3"/>
    <col min="7174" max="7174" width="8.54296875" style="3" customWidth="1"/>
    <col min="7175" max="7175" width="12.54296875" style="3" customWidth="1"/>
    <col min="7176" max="7176" width="11.54296875" style="3" customWidth="1"/>
    <col min="7177" max="7180" width="0" style="3" hidden="1" customWidth="1"/>
    <col min="7181" max="7424" width="9.08984375" style="3"/>
    <col min="7425" max="7425" width="66.26953125" style="3" customWidth="1"/>
    <col min="7426" max="7426" width="5.7265625" style="3" customWidth="1"/>
    <col min="7427" max="7427" width="7.54296875" style="3" customWidth="1"/>
    <col min="7428" max="7428" width="8.81640625" style="3" customWidth="1"/>
    <col min="7429" max="7429" width="9.08984375" style="3"/>
    <col min="7430" max="7430" width="8.54296875" style="3" customWidth="1"/>
    <col min="7431" max="7431" width="12.54296875" style="3" customWidth="1"/>
    <col min="7432" max="7432" width="11.54296875" style="3" customWidth="1"/>
    <col min="7433" max="7436" width="0" style="3" hidden="1" customWidth="1"/>
    <col min="7437" max="7680" width="9.08984375" style="3"/>
    <col min="7681" max="7681" width="66.26953125" style="3" customWidth="1"/>
    <col min="7682" max="7682" width="5.7265625" style="3" customWidth="1"/>
    <col min="7683" max="7683" width="7.54296875" style="3" customWidth="1"/>
    <col min="7684" max="7684" width="8.81640625" style="3" customWidth="1"/>
    <col min="7685" max="7685" width="9.08984375" style="3"/>
    <col min="7686" max="7686" width="8.54296875" style="3" customWidth="1"/>
    <col min="7687" max="7687" width="12.54296875" style="3" customWidth="1"/>
    <col min="7688" max="7688" width="11.54296875" style="3" customWidth="1"/>
    <col min="7689" max="7692" width="0" style="3" hidden="1" customWidth="1"/>
    <col min="7693" max="7936" width="9.08984375" style="3"/>
    <col min="7937" max="7937" width="66.26953125" style="3" customWidth="1"/>
    <col min="7938" max="7938" width="5.7265625" style="3" customWidth="1"/>
    <col min="7939" max="7939" width="7.54296875" style="3" customWidth="1"/>
    <col min="7940" max="7940" width="8.81640625" style="3" customWidth="1"/>
    <col min="7941" max="7941" width="9.08984375" style="3"/>
    <col min="7942" max="7942" width="8.54296875" style="3" customWidth="1"/>
    <col min="7943" max="7943" width="12.54296875" style="3" customWidth="1"/>
    <col min="7944" max="7944" width="11.54296875" style="3" customWidth="1"/>
    <col min="7945" max="7948" width="0" style="3" hidden="1" customWidth="1"/>
    <col min="7949" max="8192" width="9.08984375" style="3"/>
    <col min="8193" max="8193" width="66.26953125" style="3" customWidth="1"/>
    <col min="8194" max="8194" width="5.7265625" style="3" customWidth="1"/>
    <col min="8195" max="8195" width="7.54296875" style="3" customWidth="1"/>
    <col min="8196" max="8196" width="8.81640625" style="3" customWidth="1"/>
    <col min="8197" max="8197" width="9.08984375" style="3"/>
    <col min="8198" max="8198" width="8.54296875" style="3" customWidth="1"/>
    <col min="8199" max="8199" width="12.54296875" style="3" customWidth="1"/>
    <col min="8200" max="8200" width="11.54296875" style="3" customWidth="1"/>
    <col min="8201" max="8204" width="0" style="3" hidden="1" customWidth="1"/>
    <col min="8205" max="8448" width="9.08984375" style="3"/>
    <col min="8449" max="8449" width="66.26953125" style="3" customWidth="1"/>
    <col min="8450" max="8450" width="5.7265625" style="3" customWidth="1"/>
    <col min="8451" max="8451" width="7.54296875" style="3" customWidth="1"/>
    <col min="8452" max="8452" width="8.81640625" style="3" customWidth="1"/>
    <col min="8453" max="8453" width="9.08984375" style="3"/>
    <col min="8454" max="8454" width="8.54296875" style="3" customWidth="1"/>
    <col min="8455" max="8455" width="12.54296875" style="3" customWidth="1"/>
    <col min="8456" max="8456" width="11.54296875" style="3" customWidth="1"/>
    <col min="8457" max="8460" width="0" style="3" hidden="1" customWidth="1"/>
    <col min="8461" max="8704" width="9.08984375" style="3"/>
    <col min="8705" max="8705" width="66.26953125" style="3" customWidth="1"/>
    <col min="8706" max="8706" width="5.7265625" style="3" customWidth="1"/>
    <col min="8707" max="8707" width="7.54296875" style="3" customWidth="1"/>
    <col min="8708" max="8708" width="8.81640625" style="3" customWidth="1"/>
    <col min="8709" max="8709" width="9.08984375" style="3"/>
    <col min="8710" max="8710" width="8.54296875" style="3" customWidth="1"/>
    <col min="8711" max="8711" width="12.54296875" style="3" customWidth="1"/>
    <col min="8712" max="8712" width="11.54296875" style="3" customWidth="1"/>
    <col min="8713" max="8716" width="0" style="3" hidden="1" customWidth="1"/>
    <col min="8717" max="8960" width="9.08984375" style="3"/>
    <col min="8961" max="8961" width="66.26953125" style="3" customWidth="1"/>
    <col min="8962" max="8962" width="5.7265625" style="3" customWidth="1"/>
    <col min="8963" max="8963" width="7.54296875" style="3" customWidth="1"/>
    <col min="8964" max="8964" width="8.81640625" style="3" customWidth="1"/>
    <col min="8965" max="8965" width="9.08984375" style="3"/>
    <col min="8966" max="8966" width="8.54296875" style="3" customWidth="1"/>
    <col min="8967" max="8967" width="12.54296875" style="3" customWidth="1"/>
    <col min="8968" max="8968" width="11.54296875" style="3" customWidth="1"/>
    <col min="8969" max="8972" width="0" style="3" hidden="1" customWidth="1"/>
    <col min="8973" max="9216" width="9.08984375" style="3"/>
    <col min="9217" max="9217" width="66.26953125" style="3" customWidth="1"/>
    <col min="9218" max="9218" width="5.7265625" style="3" customWidth="1"/>
    <col min="9219" max="9219" width="7.54296875" style="3" customWidth="1"/>
    <col min="9220" max="9220" width="8.81640625" style="3" customWidth="1"/>
    <col min="9221" max="9221" width="9.08984375" style="3"/>
    <col min="9222" max="9222" width="8.54296875" style="3" customWidth="1"/>
    <col min="9223" max="9223" width="12.54296875" style="3" customWidth="1"/>
    <col min="9224" max="9224" width="11.54296875" style="3" customWidth="1"/>
    <col min="9225" max="9228" width="0" style="3" hidden="1" customWidth="1"/>
    <col min="9229" max="9472" width="9.08984375" style="3"/>
    <col min="9473" max="9473" width="66.26953125" style="3" customWidth="1"/>
    <col min="9474" max="9474" width="5.7265625" style="3" customWidth="1"/>
    <col min="9475" max="9475" width="7.54296875" style="3" customWidth="1"/>
    <col min="9476" max="9476" width="8.81640625" style="3" customWidth="1"/>
    <col min="9477" max="9477" width="9.08984375" style="3"/>
    <col min="9478" max="9478" width="8.54296875" style="3" customWidth="1"/>
    <col min="9479" max="9479" width="12.54296875" style="3" customWidth="1"/>
    <col min="9480" max="9480" width="11.54296875" style="3" customWidth="1"/>
    <col min="9481" max="9484" width="0" style="3" hidden="1" customWidth="1"/>
    <col min="9485" max="9728" width="9.08984375" style="3"/>
    <col min="9729" max="9729" width="66.26953125" style="3" customWidth="1"/>
    <col min="9730" max="9730" width="5.7265625" style="3" customWidth="1"/>
    <col min="9731" max="9731" width="7.54296875" style="3" customWidth="1"/>
    <col min="9732" max="9732" width="8.81640625" style="3" customWidth="1"/>
    <col min="9733" max="9733" width="9.08984375" style="3"/>
    <col min="9734" max="9734" width="8.54296875" style="3" customWidth="1"/>
    <col min="9735" max="9735" width="12.54296875" style="3" customWidth="1"/>
    <col min="9736" max="9736" width="11.54296875" style="3" customWidth="1"/>
    <col min="9737" max="9740" width="0" style="3" hidden="1" customWidth="1"/>
    <col min="9741" max="9984" width="9.08984375" style="3"/>
    <col min="9985" max="9985" width="66.26953125" style="3" customWidth="1"/>
    <col min="9986" max="9986" width="5.7265625" style="3" customWidth="1"/>
    <col min="9987" max="9987" width="7.54296875" style="3" customWidth="1"/>
    <col min="9988" max="9988" width="8.81640625" style="3" customWidth="1"/>
    <col min="9989" max="9989" width="9.08984375" style="3"/>
    <col min="9990" max="9990" width="8.54296875" style="3" customWidth="1"/>
    <col min="9991" max="9991" width="12.54296875" style="3" customWidth="1"/>
    <col min="9992" max="9992" width="11.54296875" style="3" customWidth="1"/>
    <col min="9993" max="9996" width="0" style="3" hidden="1" customWidth="1"/>
    <col min="9997" max="10240" width="9.08984375" style="3"/>
    <col min="10241" max="10241" width="66.26953125" style="3" customWidth="1"/>
    <col min="10242" max="10242" width="5.7265625" style="3" customWidth="1"/>
    <col min="10243" max="10243" width="7.54296875" style="3" customWidth="1"/>
    <col min="10244" max="10244" width="8.81640625" style="3" customWidth="1"/>
    <col min="10245" max="10245" width="9.08984375" style="3"/>
    <col min="10246" max="10246" width="8.54296875" style="3" customWidth="1"/>
    <col min="10247" max="10247" width="12.54296875" style="3" customWidth="1"/>
    <col min="10248" max="10248" width="11.54296875" style="3" customWidth="1"/>
    <col min="10249" max="10252" width="0" style="3" hidden="1" customWidth="1"/>
    <col min="10253" max="10496" width="9.08984375" style="3"/>
    <col min="10497" max="10497" width="66.26953125" style="3" customWidth="1"/>
    <col min="10498" max="10498" width="5.7265625" style="3" customWidth="1"/>
    <col min="10499" max="10499" width="7.54296875" style="3" customWidth="1"/>
    <col min="10500" max="10500" width="8.81640625" style="3" customWidth="1"/>
    <col min="10501" max="10501" width="9.08984375" style="3"/>
    <col min="10502" max="10502" width="8.54296875" style="3" customWidth="1"/>
    <col min="10503" max="10503" width="12.54296875" style="3" customWidth="1"/>
    <col min="10504" max="10504" width="11.54296875" style="3" customWidth="1"/>
    <col min="10505" max="10508" width="0" style="3" hidden="1" customWidth="1"/>
    <col min="10509" max="10752" width="9.08984375" style="3"/>
    <col min="10753" max="10753" width="66.26953125" style="3" customWidth="1"/>
    <col min="10754" max="10754" width="5.7265625" style="3" customWidth="1"/>
    <col min="10755" max="10755" width="7.54296875" style="3" customWidth="1"/>
    <col min="10756" max="10756" width="8.81640625" style="3" customWidth="1"/>
    <col min="10757" max="10757" width="9.08984375" style="3"/>
    <col min="10758" max="10758" width="8.54296875" style="3" customWidth="1"/>
    <col min="10759" max="10759" width="12.54296875" style="3" customWidth="1"/>
    <col min="10760" max="10760" width="11.54296875" style="3" customWidth="1"/>
    <col min="10761" max="10764" width="0" style="3" hidden="1" customWidth="1"/>
    <col min="10765" max="11008" width="9.08984375" style="3"/>
    <col min="11009" max="11009" width="66.26953125" style="3" customWidth="1"/>
    <col min="11010" max="11010" width="5.7265625" style="3" customWidth="1"/>
    <col min="11011" max="11011" width="7.54296875" style="3" customWidth="1"/>
    <col min="11012" max="11012" width="8.81640625" style="3" customWidth="1"/>
    <col min="11013" max="11013" width="9.08984375" style="3"/>
    <col min="11014" max="11014" width="8.54296875" style="3" customWidth="1"/>
    <col min="11015" max="11015" width="12.54296875" style="3" customWidth="1"/>
    <col min="11016" max="11016" width="11.54296875" style="3" customWidth="1"/>
    <col min="11017" max="11020" width="0" style="3" hidden="1" customWidth="1"/>
    <col min="11021" max="11264" width="9.08984375" style="3"/>
    <col min="11265" max="11265" width="66.26953125" style="3" customWidth="1"/>
    <col min="11266" max="11266" width="5.7265625" style="3" customWidth="1"/>
    <col min="11267" max="11267" width="7.54296875" style="3" customWidth="1"/>
    <col min="11268" max="11268" width="8.81640625" style="3" customWidth="1"/>
    <col min="11269" max="11269" width="9.08984375" style="3"/>
    <col min="11270" max="11270" width="8.54296875" style="3" customWidth="1"/>
    <col min="11271" max="11271" width="12.54296875" style="3" customWidth="1"/>
    <col min="11272" max="11272" width="11.54296875" style="3" customWidth="1"/>
    <col min="11273" max="11276" width="0" style="3" hidden="1" customWidth="1"/>
    <col min="11277" max="11520" width="9.08984375" style="3"/>
    <col min="11521" max="11521" width="66.26953125" style="3" customWidth="1"/>
    <col min="11522" max="11522" width="5.7265625" style="3" customWidth="1"/>
    <col min="11523" max="11523" width="7.54296875" style="3" customWidth="1"/>
    <col min="11524" max="11524" width="8.81640625" style="3" customWidth="1"/>
    <col min="11525" max="11525" width="9.08984375" style="3"/>
    <col min="11526" max="11526" width="8.54296875" style="3" customWidth="1"/>
    <col min="11527" max="11527" width="12.54296875" style="3" customWidth="1"/>
    <col min="11528" max="11528" width="11.54296875" style="3" customWidth="1"/>
    <col min="11529" max="11532" width="0" style="3" hidden="1" customWidth="1"/>
    <col min="11533" max="11776" width="9.08984375" style="3"/>
    <col min="11777" max="11777" width="66.26953125" style="3" customWidth="1"/>
    <col min="11778" max="11778" width="5.7265625" style="3" customWidth="1"/>
    <col min="11779" max="11779" width="7.54296875" style="3" customWidth="1"/>
    <col min="11780" max="11780" width="8.81640625" style="3" customWidth="1"/>
    <col min="11781" max="11781" width="9.08984375" style="3"/>
    <col min="11782" max="11782" width="8.54296875" style="3" customWidth="1"/>
    <col min="11783" max="11783" width="12.54296875" style="3" customWidth="1"/>
    <col min="11784" max="11784" width="11.54296875" style="3" customWidth="1"/>
    <col min="11785" max="11788" width="0" style="3" hidden="1" customWidth="1"/>
    <col min="11789" max="12032" width="9.08984375" style="3"/>
    <col min="12033" max="12033" width="66.26953125" style="3" customWidth="1"/>
    <col min="12034" max="12034" width="5.7265625" style="3" customWidth="1"/>
    <col min="12035" max="12035" width="7.54296875" style="3" customWidth="1"/>
    <col min="12036" max="12036" width="8.81640625" style="3" customWidth="1"/>
    <col min="12037" max="12037" width="9.08984375" style="3"/>
    <col min="12038" max="12038" width="8.54296875" style="3" customWidth="1"/>
    <col min="12039" max="12039" width="12.54296875" style="3" customWidth="1"/>
    <col min="12040" max="12040" width="11.54296875" style="3" customWidth="1"/>
    <col min="12041" max="12044" width="0" style="3" hidden="1" customWidth="1"/>
    <col min="12045" max="12288" width="9.08984375" style="3"/>
    <col min="12289" max="12289" width="66.26953125" style="3" customWidth="1"/>
    <col min="12290" max="12290" width="5.7265625" style="3" customWidth="1"/>
    <col min="12291" max="12291" width="7.54296875" style="3" customWidth="1"/>
    <col min="12292" max="12292" width="8.81640625" style="3" customWidth="1"/>
    <col min="12293" max="12293" width="9.08984375" style="3"/>
    <col min="12294" max="12294" width="8.54296875" style="3" customWidth="1"/>
    <col min="12295" max="12295" width="12.54296875" style="3" customWidth="1"/>
    <col min="12296" max="12296" width="11.54296875" style="3" customWidth="1"/>
    <col min="12297" max="12300" width="0" style="3" hidden="1" customWidth="1"/>
    <col min="12301" max="12544" width="9.08984375" style="3"/>
    <col min="12545" max="12545" width="66.26953125" style="3" customWidth="1"/>
    <col min="12546" max="12546" width="5.7265625" style="3" customWidth="1"/>
    <col min="12547" max="12547" width="7.54296875" style="3" customWidth="1"/>
    <col min="12548" max="12548" width="8.81640625" style="3" customWidth="1"/>
    <col min="12549" max="12549" width="9.08984375" style="3"/>
    <col min="12550" max="12550" width="8.54296875" style="3" customWidth="1"/>
    <col min="12551" max="12551" width="12.54296875" style="3" customWidth="1"/>
    <col min="12552" max="12552" width="11.54296875" style="3" customWidth="1"/>
    <col min="12553" max="12556" width="0" style="3" hidden="1" customWidth="1"/>
    <col min="12557" max="12800" width="9.08984375" style="3"/>
    <col min="12801" max="12801" width="66.26953125" style="3" customWidth="1"/>
    <col min="12802" max="12802" width="5.7265625" style="3" customWidth="1"/>
    <col min="12803" max="12803" width="7.54296875" style="3" customWidth="1"/>
    <col min="12804" max="12804" width="8.81640625" style="3" customWidth="1"/>
    <col min="12805" max="12805" width="9.08984375" style="3"/>
    <col min="12806" max="12806" width="8.54296875" style="3" customWidth="1"/>
    <col min="12807" max="12807" width="12.54296875" style="3" customWidth="1"/>
    <col min="12808" max="12808" width="11.54296875" style="3" customWidth="1"/>
    <col min="12809" max="12812" width="0" style="3" hidden="1" customWidth="1"/>
    <col min="12813" max="13056" width="9.08984375" style="3"/>
    <col min="13057" max="13057" width="66.26953125" style="3" customWidth="1"/>
    <col min="13058" max="13058" width="5.7265625" style="3" customWidth="1"/>
    <col min="13059" max="13059" width="7.54296875" style="3" customWidth="1"/>
    <col min="13060" max="13060" width="8.81640625" style="3" customWidth="1"/>
    <col min="13061" max="13061" width="9.08984375" style="3"/>
    <col min="13062" max="13062" width="8.54296875" style="3" customWidth="1"/>
    <col min="13063" max="13063" width="12.54296875" style="3" customWidth="1"/>
    <col min="13064" max="13064" width="11.54296875" style="3" customWidth="1"/>
    <col min="13065" max="13068" width="0" style="3" hidden="1" customWidth="1"/>
    <col min="13069" max="13312" width="9.08984375" style="3"/>
    <col min="13313" max="13313" width="66.26953125" style="3" customWidth="1"/>
    <col min="13314" max="13314" width="5.7265625" style="3" customWidth="1"/>
    <col min="13315" max="13315" width="7.54296875" style="3" customWidth="1"/>
    <col min="13316" max="13316" width="8.81640625" style="3" customWidth="1"/>
    <col min="13317" max="13317" width="9.08984375" style="3"/>
    <col min="13318" max="13318" width="8.54296875" style="3" customWidth="1"/>
    <col min="13319" max="13319" width="12.54296875" style="3" customWidth="1"/>
    <col min="13320" max="13320" width="11.54296875" style="3" customWidth="1"/>
    <col min="13321" max="13324" width="0" style="3" hidden="1" customWidth="1"/>
    <col min="13325" max="13568" width="9.08984375" style="3"/>
    <col min="13569" max="13569" width="66.26953125" style="3" customWidth="1"/>
    <col min="13570" max="13570" width="5.7265625" style="3" customWidth="1"/>
    <col min="13571" max="13571" width="7.54296875" style="3" customWidth="1"/>
    <col min="13572" max="13572" width="8.81640625" style="3" customWidth="1"/>
    <col min="13573" max="13573" width="9.08984375" style="3"/>
    <col min="13574" max="13574" width="8.54296875" style="3" customWidth="1"/>
    <col min="13575" max="13575" width="12.54296875" style="3" customWidth="1"/>
    <col min="13576" max="13576" width="11.54296875" style="3" customWidth="1"/>
    <col min="13577" max="13580" width="0" style="3" hidden="1" customWidth="1"/>
    <col min="13581" max="13824" width="9.08984375" style="3"/>
    <col min="13825" max="13825" width="66.26953125" style="3" customWidth="1"/>
    <col min="13826" max="13826" width="5.7265625" style="3" customWidth="1"/>
    <col min="13827" max="13827" width="7.54296875" style="3" customWidth="1"/>
    <col min="13828" max="13828" width="8.81640625" style="3" customWidth="1"/>
    <col min="13829" max="13829" width="9.08984375" style="3"/>
    <col min="13830" max="13830" width="8.54296875" style="3" customWidth="1"/>
    <col min="13831" max="13831" width="12.54296875" style="3" customWidth="1"/>
    <col min="13832" max="13832" width="11.54296875" style="3" customWidth="1"/>
    <col min="13833" max="13836" width="0" style="3" hidden="1" customWidth="1"/>
    <col min="13837" max="14080" width="9.08984375" style="3"/>
    <col min="14081" max="14081" width="66.26953125" style="3" customWidth="1"/>
    <col min="14082" max="14082" width="5.7265625" style="3" customWidth="1"/>
    <col min="14083" max="14083" width="7.54296875" style="3" customWidth="1"/>
    <col min="14084" max="14084" width="8.81640625" style="3" customWidth="1"/>
    <col min="14085" max="14085" width="9.08984375" style="3"/>
    <col min="14086" max="14086" width="8.54296875" style="3" customWidth="1"/>
    <col min="14087" max="14087" width="12.54296875" style="3" customWidth="1"/>
    <col min="14088" max="14088" width="11.54296875" style="3" customWidth="1"/>
    <col min="14089" max="14092" width="0" style="3" hidden="1" customWidth="1"/>
    <col min="14093" max="14336" width="9.08984375" style="3"/>
    <col min="14337" max="14337" width="66.26953125" style="3" customWidth="1"/>
    <col min="14338" max="14338" width="5.7265625" style="3" customWidth="1"/>
    <col min="14339" max="14339" width="7.54296875" style="3" customWidth="1"/>
    <col min="14340" max="14340" width="8.81640625" style="3" customWidth="1"/>
    <col min="14341" max="14341" width="9.08984375" style="3"/>
    <col min="14342" max="14342" width="8.54296875" style="3" customWidth="1"/>
    <col min="14343" max="14343" width="12.54296875" style="3" customWidth="1"/>
    <col min="14344" max="14344" width="11.54296875" style="3" customWidth="1"/>
    <col min="14345" max="14348" width="0" style="3" hidden="1" customWidth="1"/>
    <col min="14349" max="14592" width="9.08984375" style="3"/>
    <col min="14593" max="14593" width="66.26953125" style="3" customWidth="1"/>
    <col min="14594" max="14594" width="5.7265625" style="3" customWidth="1"/>
    <col min="14595" max="14595" width="7.54296875" style="3" customWidth="1"/>
    <col min="14596" max="14596" width="8.81640625" style="3" customWidth="1"/>
    <col min="14597" max="14597" width="9.08984375" style="3"/>
    <col min="14598" max="14598" width="8.54296875" style="3" customWidth="1"/>
    <col min="14599" max="14599" width="12.54296875" style="3" customWidth="1"/>
    <col min="14600" max="14600" width="11.54296875" style="3" customWidth="1"/>
    <col min="14601" max="14604" width="0" style="3" hidden="1" customWidth="1"/>
    <col min="14605" max="14848" width="9.08984375" style="3"/>
    <col min="14849" max="14849" width="66.26953125" style="3" customWidth="1"/>
    <col min="14850" max="14850" width="5.7265625" style="3" customWidth="1"/>
    <col min="14851" max="14851" width="7.54296875" style="3" customWidth="1"/>
    <col min="14852" max="14852" width="8.81640625" style="3" customWidth="1"/>
    <col min="14853" max="14853" width="9.08984375" style="3"/>
    <col min="14854" max="14854" width="8.54296875" style="3" customWidth="1"/>
    <col min="14855" max="14855" width="12.54296875" style="3" customWidth="1"/>
    <col min="14856" max="14856" width="11.54296875" style="3" customWidth="1"/>
    <col min="14857" max="14860" width="0" style="3" hidden="1" customWidth="1"/>
    <col min="14861" max="15104" width="9.08984375" style="3"/>
    <col min="15105" max="15105" width="66.26953125" style="3" customWidth="1"/>
    <col min="15106" max="15106" width="5.7265625" style="3" customWidth="1"/>
    <col min="15107" max="15107" width="7.54296875" style="3" customWidth="1"/>
    <col min="15108" max="15108" width="8.81640625" style="3" customWidth="1"/>
    <col min="15109" max="15109" width="9.08984375" style="3"/>
    <col min="15110" max="15110" width="8.54296875" style="3" customWidth="1"/>
    <col min="15111" max="15111" width="12.54296875" style="3" customWidth="1"/>
    <col min="15112" max="15112" width="11.54296875" style="3" customWidth="1"/>
    <col min="15113" max="15116" width="0" style="3" hidden="1" customWidth="1"/>
    <col min="15117" max="15360" width="9.08984375" style="3"/>
    <col min="15361" max="15361" width="66.26953125" style="3" customWidth="1"/>
    <col min="15362" max="15362" width="5.7265625" style="3" customWidth="1"/>
    <col min="15363" max="15363" width="7.54296875" style="3" customWidth="1"/>
    <col min="15364" max="15364" width="8.81640625" style="3" customWidth="1"/>
    <col min="15365" max="15365" width="9.08984375" style="3"/>
    <col min="15366" max="15366" width="8.54296875" style="3" customWidth="1"/>
    <col min="15367" max="15367" width="12.54296875" style="3" customWidth="1"/>
    <col min="15368" max="15368" width="11.54296875" style="3" customWidth="1"/>
    <col min="15369" max="15372" width="0" style="3" hidden="1" customWidth="1"/>
    <col min="15373" max="15616" width="9.08984375" style="3"/>
    <col min="15617" max="15617" width="66.26953125" style="3" customWidth="1"/>
    <col min="15618" max="15618" width="5.7265625" style="3" customWidth="1"/>
    <col min="15619" max="15619" width="7.54296875" style="3" customWidth="1"/>
    <col min="15620" max="15620" width="8.81640625" style="3" customWidth="1"/>
    <col min="15621" max="15621" width="9.08984375" style="3"/>
    <col min="15622" max="15622" width="8.54296875" style="3" customWidth="1"/>
    <col min="15623" max="15623" width="12.54296875" style="3" customWidth="1"/>
    <col min="15624" max="15624" width="11.54296875" style="3" customWidth="1"/>
    <col min="15625" max="15628" width="0" style="3" hidden="1" customWidth="1"/>
    <col min="15629" max="15872" width="9.08984375" style="3"/>
    <col min="15873" max="15873" width="66.26953125" style="3" customWidth="1"/>
    <col min="15874" max="15874" width="5.7265625" style="3" customWidth="1"/>
    <col min="15875" max="15875" width="7.54296875" style="3" customWidth="1"/>
    <col min="15876" max="15876" width="8.81640625" style="3" customWidth="1"/>
    <col min="15877" max="15877" width="9.08984375" style="3"/>
    <col min="15878" max="15878" width="8.54296875" style="3" customWidth="1"/>
    <col min="15879" max="15879" width="12.54296875" style="3" customWidth="1"/>
    <col min="15880" max="15880" width="11.54296875" style="3" customWidth="1"/>
    <col min="15881" max="15884" width="0" style="3" hidden="1" customWidth="1"/>
    <col min="15885" max="16128" width="9.08984375" style="3"/>
    <col min="16129" max="16129" width="66.26953125" style="3" customWidth="1"/>
    <col min="16130" max="16130" width="5.7265625" style="3" customWidth="1"/>
    <col min="16131" max="16131" width="7.54296875" style="3" customWidth="1"/>
    <col min="16132" max="16132" width="8.81640625" style="3" customWidth="1"/>
    <col min="16133" max="16133" width="9.08984375" style="3"/>
    <col min="16134" max="16134" width="8.54296875" style="3" customWidth="1"/>
    <col min="16135" max="16135" width="12.54296875" style="3" customWidth="1"/>
    <col min="16136" max="16136" width="11.54296875" style="3" customWidth="1"/>
    <col min="16137" max="16140" width="0" style="3" hidden="1" customWidth="1"/>
    <col min="16141" max="16384" width="9.08984375" style="3"/>
  </cols>
  <sheetData>
    <row r="1" spans="1:16" ht="12" customHeight="1" x14ac:dyDescent="0.35">
      <c r="A1" s="37" t="s">
        <v>0</v>
      </c>
    </row>
    <row r="2" spans="1:16" ht="14.25" customHeight="1" x14ac:dyDescent="0.35">
      <c r="A2" s="37" t="s">
        <v>38</v>
      </c>
    </row>
    <row r="3" spans="1:16" x14ac:dyDescent="0.35">
      <c r="A3" s="19"/>
      <c r="B3" s="20"/>
      <c r="C3" s="19"/>
      <c r="D3" s="19"/>
      <c r="E3" s="21"/>
      <c r="F3" s="21"/>
      <c r="G3" s="21"/>
      <c r="H3" s="22"/>
      <c r="I3" s="152"/>
      <c r="J3" s="152"/>
      <c r="K3" s="152"/>
      <c r="L3" s="152"/>
      <c r="M3" s="23"/>
      <c r="N3" s="24"/>
      <c r="O3" s="24"/>
    </row>
    <row r="4" spans="1:16" ht="15" customHeight="1" x14ac:dyDescent="0.35">
      <c r="A4" s="151" t="s">
        <v>128</v>
      </c>
      <c r="B4" s="151"/>
      <c r="C4" s="151"/>
      <c r="D4" s="151"/>
      <c r="E4" s="151"/>
      <c r="F4" s="151"/>
      <c r="G4" s="151"/>
      <c r="H4" s="153"/>
      <c r="I4" s="141" t="s">
        <v>7</v>
      </c>
      <c r="J4" s="142"/>
      <c r="K4" s="143"/>
      <c r="L4" s="135" t="s">
        <v>8</v>
      </c>
      <c r="M4" s="25"/>
    </row>
    <row r="5" spans="1:16" ht="30" customHeight="1" x14ac:dyDescent="0.35">
      <c r="A5" s="135" t="s">
        <v>3</v>
      </c>
      <c r="B5" s="144" t="s">
        <v>4</v>
      </c>
      <c r="C5" s="135" t="s">
        <v>5</v>
      </c>
      <c r="D5" s="146" t="s">
        <v>6</v>
      </c>
      <c r="E5" s="132" t="s">
        <v>7</v>
      </c>
      <c r="F5" s="133"/>
      <c r="G5" s="134"/>
      <c r="H5" s="135" t="s">
        <v>8</v>
      </c>
      <c r="I5" s="4" t="s">
        <v>10</v>
      </c>
      <c r="J5" s="4" t="s">
        <v>11</v>
      </c>
      <c r="K5" s="4" t="s">
        <v>13</v>
      </c>
      <c r="L5" s="136"/>
      <c r="M5" s="137" t="s">
        <v>9</v>
      </c>
    </row>
    <row r="6" spans="1:16" ht="29" x14ac:dyDescent="0.35">
      <c r="A6" s="136"/>
      <c r="B6" s="145"/>
      <c r="C6" s="136"/>
      <c r="D6" s="147"/>
      <c r="E6" s="4" t="s">
        <v>10</v>
      </c>
      <c r="F6" s="4" t="s">
        <v>11</v>
      </c>
      <c r="G6" s="4" t="s">
        <v>12</v>
      </c>
      <c r="H6" s="136"/>
      <c r="I6" s="26">
        <v>3.484</v>
      </c>
      <c r="J6" s="26">
        <v>4.9749999999999996</v>
      </c>
      <c r="K6" s="26">
        <v>11.519</v>
      </c>
      <c r="L6" s="11">
        <f>(I6*4)+(J6*9)+(K6*4)</f>
        <v>104.78700000000001</v>
      </c>
      <c r="M6" s="137"/>
    </row>
    <row r="7" spans="1:16" ht="29" x14ac:dyDescent="0.35">
      <c r="A7" s="27" t="str">
        <f>IF(B7&gt;0,VLOOKUP(B7,[1]TK_Suvestine!A:B,2,FALSE),"")</f>
        <v>Agurkų sriuba su perlinėmis kruopomis (augalinis)(tausojantis)</v>
      </c>
      <c r="B7" s="38" t="s">
        <v>41</v>
      </c>
      <c r="C7" s="28">
        <f t="shared" ref="C7:C11" si="0">IF(D7&gt;0,D7,"")</f>
        <v>150</v>
      </c>
      <c r="D7" s="29">
        <v>150</v>
      </c>
      <c r="E7" s="30">
        <f>IF(B7&gt;0,VLOOKUP(B7,[1]TK_Suvestine!A:F,3,FALSE)/1000*D7,"")</f>
        <v>1.3815000000000002</v>
      </c>
      <c r="F7" s="30">
        <f>IF(B7&gt;0,VLOOKUP(B7,[1]TK_Suvestine!A:F,4,FALSE)/1000*D7,"")</f>
        <v>4.6680000000000001</v>
      </c>
      <c r="G7" s="30">
        <f>IF(B7&gt;0,VLOOKUP(B7,[1]TK_Suvestine!A:F,5,FALSE)/1000*D7,"")</f>
        <v>11.377500000000003</v>
      </c>
      <c r="H7" s="30">
        <f>IF(B7&gt;0,VLOOKUP(B7,[1]TK_Suvestine!A:F,6,FALSE)/1000*D7,"")</f>
        <v>89.634000000000015</v>
      </c>
      <c r="I7" s="26">
        <v>2.6</v>
      </c>
      <c r="J7" s="26">
        <v>30</v>
      </c>
      <c r="K7" s="26">
        <v>2.7</v>
      </c>
      <c r="L7" s="11">
        <f>(I7*4)+(J7*9)+(K7*4)</f>
        <v>291.2</v>
      </c>
      <c r="M7" s="12">
        <f>IF(B7&gt;0,VLOOKUP(B7,[1]TK_Suvestine!A:G,7,FALSE)/1000*D7,"")</f>
        <v>0.14037413999999998</v>
      </c>
    </row>
    <row r="8" spans="1:16" ht="29" x14ac:dyDescent="0.35">
      <c r="A8" s="27" t="str">
        <f>IF(B8&gt;0,VLOOKUP(B8,[1]TK_Suvestine!A:B,2,FALSE),"")</f>
        <v>Kepta viščiukų broilerių šlaunelių mėsa be odos (tausojantis)</v>
      </c>
      <c r="B8" s="32" t="s">
        <v>42</v>
      </c>
      <c r="C8" s="28">
        <f t="shared" si="0"/>
        <v>75</v>
      </c>
      <c r="D8" s="29">
        <v>75</v>
      </c>
      <c r="E8" s="30">
        <f>IF(B8&gt;0,VLOOKUP(B8,[1]TK_Suvestine!A:F,3,FALSE)/1000*D8,"")</f>
        <v>21.56194275</v>
      </c>
      <c r="F8" s="30">
        <f>IF(B8&gt;0,VLOOKUP(B8,[1]TK_Suvestine!A:F,4,FALSE)/1000*D8,"")</f>
        <v>7.1736922500000002</v>
      </c>
      <c r="G8" s="30">
        <f>IF(B8&gt;0,VLOOKUP(B8,[1]TK_Suvestine!A:F,5,FALSE)/1000*D8,"")</f>
        <v>0.42942825000000001</v>
      </c>
      <c r="H8" s="30">
        <f>IF(B8&gt;0,VLOOKUP(B8,[1]TK_Suvestine!A:F,6,FALSE)/1000*D8,"")</f>
        <v>152.35701750000001</v>
      </c>
      <c r="I8" s="10">
        <v>0.7</v>
      </c>
      <c r="J8" s="10">
        <v>0</v>
      </c>
      <c r="K8" s="10">
        <v>2.8</v>
      </c>
      <c r="L8" s="11">
        <f>(I8*4)+(J8*9)+(K8*4)</f>
        <v>14</v>
      </c>
      <c r="M8" s="12">
        <f>IF(B8&gt;0,VLOOKUP(B8,[1]TK_Suvestine!A:G,7,FALSE)/1000*D8,"")</f>
        <v>0.62328749999999999</v>
      </c>
    </row>
    <row r="9" spans="1:16" ht="29" x14ac:dyDescent="0.35">
      <c r="A9" s="27" t="str">
        <f>IF(B9&gt;0,VLOOKUP(B9,[1]TK_Suvestine!A:B,2,FALSE),"")</f>
        <v>Biri ryžių kruopų košė su ciberžole (tausojantis)(augalinis)</v>
      </c>
      <c r="B9" s="32" t="s">
        <v>43</v>
      </c>
      <c r="C9" s="28">
        <f t="shared" si="0"/>
        <v>80</v>
      </c>
      <c r="D9" s="29">
        <v>80</v>
      </c>
      <c r="E9" s="30">
        <f>IF(B9&gt;0,VLOOKUP(B9,[1]TK_Suvestine!A:F,3,FALSE)/1000*D9,"")</f>
        <v>2.5343999999999998</v>
      </c>
      <c r="F9" s="30">
        <f>IF(B9&gt;0,VLOOKUP(B9,[1]TK_Suvestine!A:F,4,FALSE)/1000*D9,"")</f>
        <v>0.1152</v>
      </c>
      <c r="G9" s="30">
        <f>IF(B9&gt;0,VLOOKUP(B9,[1]TK_Suvestine!A:F,5,FALSE)/1000*D9,"")</f>
        <v>22.031999999999996</v>
      </c>
      <c r="H9" s="30">
        <f>IF(B9&gt;0,VLOOKUP(B9,[1]TK_Suvestine!A:F,6,FALSE)/1000*D9,"")</f>
        <v>102.52799999999999</v>
      </c>
      <c r="I9" s="10"/>
      <c r="J9" s="10"/>
      <c r="K9" s="10"/>
      <c r="L9" s="11"/>
      <c r="M9" s="12">
        <f>IF(B9&gt;0,VLOOKUP(B9,[1]TK_Suvestine!A:G,7,FALSE)/1000*D9,"")</f>
        <v>8.0839999999999995E-2</v>
      </c>
    </row>
    <row r="10" spans="1:16" x14ac:dyDescent="0.35">
      <c r="A10" s="27" t="str">
        <f>IF(B10&gt;0,VLOOKUP(B10,[1]TK_Suvestine!A:B,2,FALSE),"")</f>
        <v>Kepti obuoliai</v>
      </c>
      <c r="B10" s="32" t="s">
        <v>44</v>
      </c>
      <c r="C10" s="28">
        <f t="shared" si="0"/>
        <v>60</v>
      </c>
      <c r="D10" s="29">
        <v>60</v>
      </c>
      <c r="E10" s="30">
        <f>IF(B10&gt;0,VLOOKUP(B10,[1]TK_Suvestine!A:F,3,FALSE)/1000*D10,"")</f>
        <v>0.3</v>
      </c>
      <c r="F10" s="30">
        <f>IF(B10&gt;0,VLOOKUP(B10,[1]TK_Suvestine!A:F,4,FALSE)/1000*D10,"")</f>
        <v>0.3</v>
      </c>
      <c r="G10" s="30">
        <f>IF(B10&gt;0,VLOOKUP(B10,[1]TK_Suvestine!A:F,5,FALSE)/1000*D10,"")</f>
        <v>9.75</v>
      </c>
      <c r="H10" s="30">
        <f>IF(B10&gt;0,VLOOKUP(B10,[1]TK_Suvestine!A:F,6,FALSE)/1000*D10,"")</f>
        <v>39.75</v>
      </c>
      <c r="I10" s="10">
        <v>0</v>
      </c>
      <c r="J10" s="10">
        <v>0</v>
      </c>
      <c r="K10" s="10">
        <v>0</v>
      </c>
      <c r="L10" s="11">
        <f>(I10*4)+(J10*9)+(K10*4)</f>
        <v>0</v>
      </c>
      <c r="M10" s="12">
        <f>IF(B10&gt;0,VLOOKUP(B10,[1]TK_Suvestine!A:G,7,FALSE)/1000*D10,"")</f>
        <v>0.11249999999999999</v>
      </c>
    </row>
    <row r="11" spans="1:16" hidden="1" x14ac:dyDescent="0.35">
      <c r="A11" s="35" t="str">
        <f>IF(B11&gt;0,VLOOKUP(B11,[1]TK_Suvestine!A:B,2,FALSE),"")</f>
        <v/>
      </c>
      <c r="B11" s="50"/>
      <c r="C11" s="28" t="str">
        <f t="shared" si="0"/>
        <v/>
      </c>
      <c r="D11" s="29"/>
      <c r="E11" s="30" t="str">
        <f>IF(B11&gt;0,VLOOKUP(B11,[1]TK_Suvestine!A:F,3,FALSE)/1000*D11,"")</f>
        <v/>
      </c>
      <c r="F11" s="30" t="str">
        <f>IF(B11&gt;0,VLOOKUP(B11,[1]TK_Suvestine!A:F,4,FALSE)/1000*D11,"")</f>
        <v/>
      </c>
      <c r="G11" s="30" t="str">
        <f>IF(B11&gt;0,VLOOKUP(B11,[1]TK_Suvestine!A:F,5,FALSE)/1000*D11,"")</f>
        <v/>
      </c>
      <c r="H11" s="30" t="str">
        <f>IF(B11&gt;0,VLOOKUP(B11,[1]TK_Suvestine!A:F,6,FALSE)/1000*D11,"")</f>
        <v/>
      </c>
      <c r="I11" s="10">
        <v>0</v>
      </c>
      <c r="J11" s="10">
        <v>0</v>
      </c>
      <c r="K11" s="10">
        <v>0</v>
      </c>
      <c r="L11" s="11">
        <f>(I11*4)+(J11*9)+(K11*4)</f>
        <v>0</v>
      </c>
      <c r="M11" s="12" t="str">
        <f>IF(B11&gt;0,VLOOKUP(B11,[1]TK_Suvestine!A:G,7,FALSE)/1000*D11,"")</f>
        <v/>
      </c>
      <c r="N11" s="13"/>
      <c r="O11" s="13"/>
      <c r="P11" s="13"/>
    </row>
    <row r="12" spans="1:16" ht="15" hidden="1" customHeight="1" x14ac:dyDescent="0.35">
      <c r="I12" s="138" t="s">
        <v>2</v>
      </c>
      <c r="J12" s="138"/>
      <c r="K12" s="138"/>
      <c r="L12" s="138"/>
      <c r="M12" s="25"/>
    </row>
    <row r="13" spans="1:16" ht="15" hidden="1" customHeight="1" x14ac:dyDescent="0.35">
      <c r="A13" s="139" t="s">
        <v>24</v>
      </c>
      <c r="B13" s="139"/>
      <c r="C13" s="139"/>
      <c r="D13" s="139"/>
      <c r="E13" s="139"/>
      <c r="F13" s="139"/>
      <c r="G13" s="139"/>
      <c r="H13" s="140"/>
      <c r="I13" s="141" t="s">
        <v>7</v>
      </c>
      <c r="J13" s="142"/>
      <c r="K13" s="143"/>
      <c r="L13" s="135" t="s">
        <v>8</v>
      </c>
      <c r="M13" s="25"/>
    </row>
    <row r="14" spans="1:16" ht="29" hidden="1" x14ac:dyDescent="0.35">
      <c r="A14" s="135" t="s">
        <v>3</v>
      </c>
      <c r="B14" s="144" t="s">
        <v>4</v>
      </c>
      <c r="C14" s="135" t="s">
        <v>5</v>
      </c>
      <c r="D14" s="146" t="s">
        <v>6</v>
      </c>
      <c r="E14" s="132" t="s">
        <v>7</v>
      </c>
      <c r="F14" s="133"/>
      <c r="G14" s="134"/>
      <c r="H14" s="135" t="s">
        <v>8</v>
      </c>
      <c r="I14" s="4" t="s">
        <v>10</v>
      </c>
      <c r="J14" s="4" t="s">
        <v>11</v>
      </c>
      <c r="K14" s="4" t="s">
        <v>13</v>
      </c>
      <c r="L14" s="136"/>
      <c r="M14" s="137" t="s">
        <v>9</v>
      </c>
    </row>
    <row r="15" spans="1:16" ht="29" hidden="1" x14ac:dyDescent="0.35">
      <c r="A15" s="136"/>
      <c r="B15" s="145"/>
      <c r="C15" s="136"/>
      <c r="D15" s="147"/>
      <c r="E15" s="4" t="s">
        <v>10</v>
      </c>
      <c r="F15" s="4" t="s">
        <v>11</v>
      </c>
      <c r="G15" s="4" t="s">
        <v>12</v>
      </c>
      <c r="H15" s="136"/>
      <c r="I15" s="10">
        <v>5.4349999999999996</v>
      </c>
      <c r="J15" s="10">
        <v>2.69</v>
      </c>
      <c r="K15" s="10">
        <v>33.28</v>
      </c>
      <c r="L15" s="11">
        <f t="shared" ref="L15:L18" si="1">(I15*4)+(J15*9)+(K15*4)</f>
        <v>179.07</v>
      </c>
      <c r="M15" s="137"/>
    </row>
    <row r="16" spans="1:16" hidden="1" x14ac:dyDescent="0.35">
      <c r="A16" s="27" t="str">
        <f>IF(B16&gt;0,VLOOKUP(B16,[1]TK_Suvestine!A:B,2,FALSE),"")</f>
        <v>Pieniška (pienas 2.5%) daržovių sriuba (tausojantis)</v>
      </c>
      <c r="B16" s="38" t="s">
        <v>45</v>
      </c>
      <c r="C16" s="28" t="str">
        <f t="shared" ref="C16:C19" si="2">IF(D16&gt;0,D16,"")</f>
        <v/>
      </c>
      <c r="D16" s="8"/>
      <c r="E16" s="9">
        <f>IF(B16&gt;0,VLOOKUP(B16,[1]TK_Suvestine!A:F,3,FALSE)/1000*D16,"")</f>
        <v>0</v>
      </c>
      <c r="F16" s="9">
        <f>IF(B16&gt;0,VLOOKUP(B16,[1]TK_Suvestine!A:F,4,FALSE)/1000*D16,"")</f>
        <v>0</v>
      </c>
      <c r="G16" s="9">
        <f>IF(B16&gt;0,VLOOKUP(B16,[1]TK_Suvestine!A:F,5,FALSE)/1000*D16,"")</f>
        <v>0</v>
      </c>
      <c r="H16" s="9">
        <f>IF(B16&gt;0,VLOOKUP(B16,[1]TK_Suvestine!A:F,6,FALSE)/1000*D16,"")</f>
        <v>0</v>
      </c>
      <c r="I16" s="8">
        <v>2.4</v>
      </c>
      <c r="J16" s="8">
        <v>30</v>
      </c>
      <c r="K16" s="8">
        <v>3.1</v>
      </c>
      <c r="L16" s="11">
        <f t="shared" si="1"/>
        <v>292</v>
      </c>
      <c r="M16" s="12">
        <f>IF(B16&gt;0,VLOOKUP(B16,[1]TK_Suvestine!A:G,7,FALSE)/1000*D16,"")</f>
        <v>0</v>
      </c>
    </row>
    <row r="17" spans="1:13" hidden="1" x14ac:dyDescent="0.35">
      <c r="A17" s="27" t="str">
        <f>IF(B17&gt;0,VLOOKUP(B17,[1]TK_Suvestine!A:B,2,FALSE),"")</f>
        <v/>
      </c>
      <c r="B17" s="39"/>
      <c r="C17" s="28" t="str">
        <f t="shared" si="2"/>
        <v/>
      </c>
      <c r="D17" s="5"/>
      <c r="E17" s="9" t="str">
        <f>IF(B17&gt;0,VLOOKUP(B17,[1]TK_Suvestine!A:F,3,FALSE)/1000*D17,"")</f>
        <v/>
      </c>
      <c r="F17" s="9" t="str">
        <f>IF(B17&gt;0,VLOOKUP(B17,[1]TK_Suvestine!A:F,4,FALSE)/1000*D17,"")</f>
        <v/>
      </c>
      <c r="G17" s="9" t="str">
        <f>IF(B17&gt;0,VLOOKUP(B17,[1]TK_Suvestine!A:F,5,FALSE)/1000*D17,"")</f>
        <v/>
      </c>
      <c r="H17" s="9" t="str">
        <f>IF(B17&gt;0,VLOOKUP(B17,[1]TK_Suvestine!A:F,6,FALSE)/1000*D17,"")</f>
        <v/>
      </c>
      <c r="I17" s="10">
        <v>0</v>
      </c>
      <c r="J17" s="10">
        <v>0</v>
      </c>
      <c r="K17" s="10">
        <v>0</v>
      </c>
      <c r="L17" s="11">
        <f t="shared" si="1"/>
        <v>0</v>
      </c>
      <c r="M17" s="12" t="str">
        <f>IF(B17&gt;0,VLOOKUP(B17,[1]TK_Suvestine!A:G,7,FALSE)/1000*D17,"")</f>
        <v/>
      </c>
    </row>
    <row r="18" spans="1:13" hidden="1" x14ac:dyDescent="0.35">
      <c r="A18" s="40" t="str">
        <f>IF(B18&gt;0,VLOOKUP(B18,[1]TK_Suvestine!A:B,2,FALSE),"")</f>
        <v/>
      </c>
      <c r="B18" s="41"/>
      <c r="C18" s="28" t="str">
        <f t="shared" si="2"/>
        <v/>
      </c>
      <c r="D18" s="5"/>
      <c r="E18" s="9" t="str">
        <f>IF(B18&gt;0,VLOOKUP(B18,[1]TK_Suvestine!A:F,3,FALSE)/1000*D18,"")</f>
        <v/>
      </c>
      <c r="F18" s="9" t="str">
        <f>IF(B18&gt;0,VLOOKUP(B18,[1]TK_Suvestine!A:F,4,FALSE)/1000*D18,"")</f>
        <v/>
      </c>
      <c r="G18" s="9" t="str">
        <f>IF(B18&gt;0,VLOOKUP(B18,[1]TK_Suvestine!A:F,5,FALSE)/1000*D18,"")</f>
        <v/>
      </c>
      <c r="H18" s="9" t="str">
        <f>IF(B18&gt;0,VLOOKUP(B18,[1]TK_Suvestine!A:F,6,FALSE)/1000*D18,"")</f>
        <v/>
      </c>
      <c r="I18" s="10">
        <v>0</v>
      </c>
      <c r="J18" s="10">
        <v>0</v>
      </c>
      <c r="K18" s="10">
        <v>0</v>
      </c>
      <c r="L18" s="8">
        <f t="shared" si="1"/>
        <v>0</v>
      </c>
      <c r="M18" s="12" t="str">
        <f>IF(B18&gt;0,VLOOKUP(B18,[1]TK_Suvestine!A:G,7,FALSE)/1000*D18,"")</f>
        <v/>
      </c>
    </row>
    <row r="19" spans="1:13" hidden="1" x14ac:dyDescent="0.35">
      <c r="A19" s="29" t="str">
        <f>IF(B19&gt;0,VLOOKUP(B19,[1]TK_Suvestine!A:B,2,FALSE),"")</f>
        <v/>
      </c>
      <c r="B19" s="39"/>
      <c r="C19" s="28" t="str">
        <f t="shared" si="2"/>
        <v/>
      </c>
      <c r="D19" s="5"/>
      <c r="E19" s="9" t="str">
        <f>IF(B19&gt;0,VLOOKUP(B19,[1]TK_Suvestine!A:F,3,FALSE)/1000*D19,"")</f>
        <v/>
      </c>
      <c r="F19" s="9" t="str">
        <f>IF(B19&gt;0,VLOOKUP(B19,[1]TK_Suvestine!A:F,4,FALSE)/1000*D19,"")</f>
        <v/>
      </c>
      <c r="G19" s="9" t="str">
        <f>IF(B19&gt;0,VLOOKUP(B19,[1]TK_Suvestine!A:F,5,FALSE)/1000*D19,"")</f>
        <v/>
      </c>
      <c r="H19" s="9" t="str">
        <f>IF(B19&gt;0,VLOOKUP(B19,[1]TK_Suvestine!A:F,6,FALSE)/1000*D19,"")</f>
        <v/>
      </c>
      <c r="I19" s="8">
        <f>SUM(I15:I18)</f>
        <v>7.8349999999999991</v>
      </c>
      <c r="J19" s="8">
        <f>SUM(J15:J18)</f>
        <v>32.69</v>
      </c>
      <c r="K19" s="8">
        <f>SUM(K15:K18)</f>
        <v>36.380000000000003</v>
      </c>
      <c r="L19" s="8">
        <f>SUM(L15:L18)</f>
        <v>471.07</v>
      </c>
      <c r="M19" s="12" t="str">
        <f>IF(B19&gt;0,VLOOKUP(B19,[1]TK_Suvestine!A:G,7,FALSE)/1000*D19,"")</f>
        <v/>
      </c>
    </row>
    <row r="20" spans="1:13" ht="15" hidden="1" customHeight="1" x14ac:dyDescent="0.35">
      <c r="A20" s="129" t="s">
        <v>15</v>
      </c>
      <c r="B20" s="130"/>
      <c r="C20" s="131"/>
      <c r="D20" s="42"/>
      <c r="E20" s="43">
        <f>SUM(E16:E19)</f>
        <v>0</v>
      </c>
      <c r="F20" s="43">
        <f>SUM(F16:F19)</f>
        <v>0</v>
      </c>
      <c r="G20" s="43">
        <f>SUM(G16:G19)</f>
        <v>0</v>
      </c>
      <c r="H20" s="43">
        <f>SUM(H16:H19)</f>
        <v>0</v>
      </c>
      <c r="M20" s="16">
        <f>SUM(M16:M19)</f>
        <v>0</v>
      </c>
    </row>
    <row r="21" spans="1:13" x14ac:dyDescent="0.35">
      <c r="A21" s="115" t="str">
        <f>IF(B21&gt;0,VLOOKUP(B21,[1]TK_Suvestine!A:B,2,FALSE),"")</f>
        <v>Virtų bulvių kroketai (tausojantis)</v>
      </c>
      <c r="B21" s="114" t="s">
        <v>46</v>
      </c>
      <c r="C21" s="28">
        <f t="shared" ref="C21" si="3">IF(D21&gt;0,D21,"")</f>
        <v>120</v>
      </c>
      <c r="D21" s="5">
        <v>120</v>
      </c>
      <c r="E21" s="46">
        <f>IF(B21&gt;0,VLOOKUP(B21,[1]TK_Suvestine!A:F,3,FALSE)/1000*D21,"")</f>
        <v>3.43872</v>
      </c>
      <c r="F21" s="46">
        <f>IF(B21&gt;0,VLOOKUP(B21,[1]TK_Suvestine!A:F,4,FALSE)/1000*D21,"")</f>
        <v>3.5087159999999997</v>
      </c>
      <c r="G21" s="46">
        <f>IF(B21&gt;0,VLOOKUP(B21,[1]TK_Suvestine!A:F,5,FALSE)/1000*D21,"")</f>
        <v>32.575428000000002</v>
      </c>
      <c r="H21" s="46">
        <f>IF(B21&gt;0,VLOOKUP(B21,[1]TK_Suvestine!A:F,6,FALSE)/1000*D21,"")</f>
        <v>172.62396000000001</v>
      </c>
      <c r="I21" s="8"/>
      <c r="J21" s="8"/>
      <c r="K21" s="8"/>
      <c r="L21" s="8">
        <f t="shared" ref="L21:L25" si="4">(I21*4)+(J21*9)+(K21*4)</f>
        <v>0</v>
      </c>
      <c r="M21" s="12">
        <f>IF(B21&gt;0,VLOOKUP(B21,[1]TK_Suvestine!A:G,7,FALSE)/1000*D21,"")</f>
        <v>0.16478520000000002</v>
      </c>
    </row>
    <row r="22" spans="1:13" x14ac:dyDescent="0.35">
      <c r="A22" s="52" t="str">
        <f>IF(B22&gt;0,VLOOKUP(B22,[1]TK_Suvestine!A:B,2,FALSE),"")</f>
        <v>Grietinės 30% padažas</v>
      </c>
      <c r="B22" s="38" t="s">
        <v>47</v>
      </c>
      <c r="C22" s="28">
        <f t="shared" ref="C22:C26" si="5">IF(D22&gt;0,D22,"")</f>
        <v>30</v>
      </c>
      <c r="D22" s="5">
        <v>30</v>
      </c>
      <c r="E22" s="46">
        <f>IF(B22&gt;0,VLOOKUP(B22,[1]TK_Suvestine!A:F,3,FALSE)/1000*D22,"")</f>
        <v>0.52800000000000002</v>
      </c>
      <c r="F22" s="46">
        <f>IF(B22&gt;0,VLOOKUP(B22,[1]TK_Suvestine!A:F,4,FALSE)/1000*D22,"")</f>
        <v>5.7495000000000003</v>
      </c>
      <c r="G22" s="46">
        <f>IF(B22&gt;0,VLOOKUP(B22,[1]TK_Suvestine!A:F,5,FALSE)/1000*D22,"")</f>
        <v>1.5899999999999999</v>
      </c>
      <c r="H22" s="46">
        <f>IF(B22&gt;0,VLOOKUP(B22,[1]TK_Suvestine!A:F,6,FALSE)/1000*D22,"")</f>
        <v>60.269999999999996</v>
      </c>
      <c r="I22" s="8"/>
      <c r="J22" s="8"/>
      <c r="K22" s="8"/>
      <c r="L22" s="8">
        <f t="shared" si="4"/>
        <v>0</v>
      </c>
      <c r="M22" s="12">
        <f>IF(B22&gt;0,VLOOKUP(B22,[1]TK_Suvestine!A:G,7,FALSE)/1000*D22,"")</f>
        <v>5.6985000000000008E-2</v>
      </c>
    </row>
    <row r="23" spans="1:13" ht="15" hidden="1" customHeight="1" x14ac:dyDescent="0.35">
      <c r="A23" s="45" t="str">
        <f>IF(B23&gt;0,VLOOKUP(B23,[1]TK_Suvestine!A:B,2,FALSE),"")</f>
        <v/>
      </c>
      <c r="B23" s="32"/>
      <c r="C23" s="5" t="str">
        <f t="shared" si="5"/>
        <v/>
      </c>
      <c r="D23" s="5"/>
      <c r="E23" s="46" t="str">
        <f>IF(B23&gt;0,VLOOKUP(B23,[1]TK_Suvestine!A:F,3,FALSE)/1000*D23,"")</f>
        <v/>
      </c>
      <c r="F23" s="46" t="str">
        <f>IF(B23&gt;0,VLOOKUP(B23,[1]TK_Suvestine!A:F,4,FALSE)/1000*D23,"")</f>
        <v/>
      </c>
      <c r="G23" s="46" t="str">
        <f>IF(B23&gt;0,VLOOKUP(B23,[1]TK_Suvestine!A:F,5,FALSE)/1000*D23,"")</f>
        <v/>
      </c>
      <c r="H23" s="46" t="str">
        <f>IF(B23&gt;0,VLOOKUP(B23,[1]TK_Suvestine!A:F,6,FALSE)/1000*D23,"")</f>
        <v/>
      </c>
      <c r="I23" s="8"/>
      <c r="J23" s="8"/>
      <c r="K23" s="8"/>
      <c r="L23" s="8">
        <f t="shared" si="4"/>
        <v>0</v>
      </c>
      <c r="M23" s="12" t="str">
        <f>IF(B23&gt;0,VLOOKUP(B23,[1]TK_Suvestine!A:G,7,FALSE)/1000*D23,"")</f>
        <v/>
      </c>
    </row>
    <row r="24" spans="1:13" ht="15" hidden="1" customHeight="1" thickBot="1" x14ac:dyDescent="0.4">
      <c r="A24" s="45" t="str">
        <f>IF(B24&gt;0,VLOOKUP(B24,[1]TK_Suvestine!A:B,2,FALSE),"")</f>
        <v/>
      </c>
      <c r="B24" s="47"/>
      <c r="C24" s="5" t="str">
        <f t="shared" si="5"/>
        <v/>
      </c>
      <c r="D24" s="5"/>
      <c r="E24" s="46" t="str">
        <f>IF(B24&gt;0,VLOOKUP(B24,[1]TK_Suvestine!A:F,3,FALSE)/1000*D24,"")</f>
        <v/>
      </c>
      <c r="F24" s="46" t="str">
        <f>IF(B24&gt;0,VLOOKUP(B24,[1]TK_Suvestine!A:F,4,FALSE)/1000*D24,"")</f>
        <v/>
      </c>
      <c r="G24" s="46" t="str">
        <f>IF(B24&gt;0,VLOOKUP(B24,[1]TK_Suvestine!A:F,5,FALSE)/1000*D24,"")</f>
        <v/>
      </c>
      <c r="H24" s="46" t="str">
        <f>IF(B24&gt;0,VLOOKUP(B24,[1]TK_Suvestine!A:F,6,FALSE)/1000*D24,"")</f>
        <v/>
      </c>
      <c r="I24" s="8"/>
      <c r="J24" s="8"/>
      <c r="K24" s="8"/>
      <c r="L24" s="8">
        <f t="shared" si="4"/>
        <v>0</v>
      </c>
      <c r="M24" s="12" t="str">
        <f>IF(B24&gt;0,VLOOKUP(B24,[1]TK_Suvestine!A:G,7,FALSE)/1000*D24,"")</f>
        <v/>
      </c>
    </row>
    <row r="25" spans="1:13" ht="15" hidden="1" customHeight="1" thickBot="1" x14ac:dyDescent="0.4">
      <c r="A25" s="45" t="str">
        <f>IF(B25&gt;0,VLOOKUP(B25,[1]TK_Suvestine!A:B,2,FALSE),"")</f>
        <v/>
      </c>
      <c r="B25" s="41"/>
      <c r="C25" s="5" t="str">
        <f t="shared" si="5"/>
        <v/>
      </c>
      <c r="D25" s="5"/>
      <c r="E25" s="46" t="str">
        <f>IF(B25&gt;0,VLOOKUP(B25,[1]TK_Suvestine!A:F,3,FALSE)/1000*D25,"")</f>
        <v/>
      </c>
      <c r="F25" s="46" t="str">
        <f>IF(B25&gt;0,VLOOKUP(B25,[1]TK_Suvestine!A:F,4,FALSE)/1000*D25,"")</f>
        <v/>
      </c>
      <c r="G25" s="46" t="str">
        <f>IF(B25&gt;0,VLOOKUP(B25,[1]TK_Suvestine!A:F,5,FALSE)/1000*D25,"")</f>
        <v/>
      </c>
      <c r="H25" s="46" t="str">
        <f>IF(B25&gt;0,VLOOKUP(B25,[1]TK_Suvestine!A:F,6,FALSE)/1000*D25,"")</f>
        <v/>
      </c>
      <c r="I25" s="8"/>
      <c r="J25" s="8"/>
      <c r="K25" s="8"/>
      <c r="L25" s="8">
        <f t="shared" si="4"/>
        <v>0</v>
      </c>
      <c r="M25" s="12" t="str">
        <f>IF(B25&gt;0,VLOOKUP(B25,[1]TK_Suvestine!A:G,7,FALSE)/1000*D25,"")</f>
        <v/>
      </c>
    </row>
    <row r="26" spans="1:13" ht="15" hidden="1" customHeight="1" thickBot="1" x14ac:dyDescent="0.4">
      <c r="A26" s="45" t="str">
        <f>IF(B26&gt;0,VLOOKUP(B26,[1]TK_Suvestine!A:B,2,FALSE),"")</f>
        <v/>
      </c>
      <c r="B26" s="41"/>
      <c r="C26" s="5" t="str">
        <f t="shared" si="5"/>
        <v/>
      </c>
      <c r="D26" s="5"/>
      <c r="E26" s="46" t="str">
        <f>IF(B26&gt;0,VLOOKUP(B26,[1]TK_Suvestine!A:F,3,FALSE)/1000*D26,"")</f>
        <v/>
      </c>
      <c r="F26" s="46" t="str">
        <f>IF(B26&gt;0,VLOOKUP(B26,[1]TK_Suvestine!A:F,4,FALSE)/1000*D26,"")</f>
        <v/>
      </c>
      <c r="G26" s="46" t="str">
        <f>IF(B26&gt;0,VLOOKUP(B26,[1]TK_Suvestine!A:F,5,FALSE)/1000*D26,"")</f>
        <v/>
      </c>
      <c r="H26" s="46" t="str">
        <f>IF(B26&gt;0,VLOOKUP(B26,[1]TK_Suvestine!A:F,6,FALSE)/1000*D26,"")</f>
        <v/>
      </c>
      <c r="I26" s="8">
        <f>SUM(I21:I25)</f>
        <v>0</v>
      </c>
      <c r="J26" s="8">
        <f>SUM(J21:J25)</f>
        <v>0</v>
      </c>
      <c r="K26" s="8">
        <f>SUM(K21:K25)</f>
        <v>0</v>
      </c>
      <c r="L26" s="8">
        <f>SUM(L21:L25)</f>
        <v>0</v>
      </c>
      <c r="M26" s="12" t="str">
        <f>IF(B26&gt;0,VLOOKUP(B26,[1]TK_Suvestine!A:G,7,FALSE)/1000*D26,"")</f>
        <v/>
      </c>
    </row>
    <row r="27" spans="1:13" x14ac:dyDescent="0.35">
      <c r="A27" s="13"/>
      <c r="B27" s="48"/>
      <c r="C27" s="13"/>
      <c r="D27" s="13"/>
      <c r="E27" s="13"/>
      <c r="F27" s="13"/>
      <c r="G27" s="13"/>
      <c r="H27" s="13"/>
    </row>
    <row r="29" spans="1:13" x14ac:dyDescent="0.35">
      <c r="E29" s="49"/>
    </row>
  </sheetData>
  <mergeCells count="23">
    <mergeCell ref="I3:L3"/>
    <mergeCell ref="I4:K4"/>
    <mergeCell ref="L4:L5"/>
    <mergeCell ref="A20:C20"/>
    <mergeCell ref="E5:G5"/>
    <mergeCell ref="H5:H6"/>
    <mergeCell ref="A4:H4"/>
    <mergeCell ref="D5:D6"/>
    <mergeCell ref="C5:C6"/>
    <mergeCell ref="B5:B6"/>
    <mergeCell ref="A5:A6"/>
    <mergeCell ref="M5:M6"/>
    <mergeCell ref="I12:L12"/>
    <mergeCell ref="A13:H13"/>
    <mergeCell ref="I13:K13"/>
    <mergeCell ref="L13:L14"/>
    <mergeCell ref="A14:A15"/>
    <mergeCell ref="B14:B15"/>
    <mergeCell ref="C14:C15"/>
    <mergeCell ref="D14:D15"/>
    <mergeCell ref="E14:G14"/>
    <mergeCell ref="H14:H15"/>
    <mergeCell ref="M14:M1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apas307">
    <tabColor rgb="FFFFC000"/>
    <pageSetUpPr fitToPage="1"/>
  </sheetPr>
  <dimension ref="A1:P35"/>
  <sheetViews>
    <sheetView showWhiteSpace="0" zoomScaleNormal="100" workbookViewId="0">
      <selection activeCell="G35" sqref="G35"/>
    </sheetView>
  </sheetViews>
  <sheetFormatPr defaultRowHeight="14.5" x14ac:dyDescent="0.35"/>
  <cols>
    <col min="1" max="1" width="36" style="37" customWidth="1"/>
    <col min="2" max="2" width="6.26953125" style="2" customWidth="1"/>
    <col min="3" max="3" width="7.54296875" style="3" customWidth="1"/>
    <col min="4" max="4" width="8.81640625" style="3" hidden="1" customWidth="1"/>
    <col min="5" max="5" width="9.08984375" style="3"/>
    <col min="6" max="6" width="8.54296875" style="3" customWidth="1"/>
    <col min="7" max="7" width="12.54296875" style="3" customWidth="1"/>
    <col min="8" max="8" width="8.26953125" style="3" customWidth="1"/>
    <col min="9" max="9" width="10.36328125" style="3" hidden="1" customWidth="1"/>
    <col min="10" max="10" width="10.54296875" style="3" hidden="1" customWidth="1"/>
    <col min="11" max="11" width="10" style="3" hidden="1" customWidth="1"/>
    <col min="12" max="12" width="9.54296875" style="3" hidden="1" customWidth="1"/>
    <col min="13" max="13" width="11.81640625" style="3" hidden="1" customWidth="1"/>
    <col min="14" max="256" width="9.08984375" style="3"/>
    <col min="257" max="257" width="66.26953125" style="3" customWidth="1"/>
    <col min="258" max="258" width="5.7265625" style="3" customWidth="1"/>
    <col min="259" max="259" width="7.54296875" style="3" customWidth="1"/>
    <col min="260" max="260" width="8.81640625" style="3" customWidth="1"/>
    <col min="261" max="261" width="9.08984375" style="3"/>
    <col min="262" max="262" width="8.54296875" style="3" customWidth="1"/>
    <col min="263" max="263" width="12.54296875" style="3" customWidth="1"/>
    <col min="264" max="264" width="11.54296875" style="3" customWidth="1"/>
    <col min="265" max="268" width="0" style="3" hidden="1" customWidth="1"/>
    <col min="269" max="512" width="9.08984375" style="3"/>
    <col min="513" max="513" width="66.26953125" style="3" customWidth="1"/>
    <col min="514" max="514" width="5.7265625" style="3" customWidth="1"/>
    <col min="515" max="515" width="7.54296875" style="3" customWidth="1"/>
    <col min="516" max="516" width="8.81640625" style="3" customWidth="1"/>
    <col min="517" max="517" width="9.08984375" style="3"/>
    <col min="518" max="518" width="8.54296875" style="3" customWidth="1"/>
    <col min="519" max="519" width="12.54296875" style="3" customWidth="1"/>
    <col min="520" max="520" width="11.54296875" style="3" customWidth="1"/>
    <col min="521" max="524" width="0" style="3" hidden="1" customWidth="1"/>
    <col min="525" max="768" width="9.08984375" style="3"/>
    <col min="769" max="769" width="66.26953125" style="3" customWidth="1"/>
    <col min="770" max="770" width="5.7265625" style="3" customWidth="1"/>
    <col min="771" max="771" width="7.54296875" style="3" customWidth="1"/>
    <col min="772" max="772" width="8.81640625" style="3" customWidth="1"/>
    <col min="773" max="773" width="9.08984375" style="3"/>
    <col min="774" max="774" width="8.54296875" style="3" customWidth="1"/>
    <col min="775" max="775" width="12.54296875" style="3" customWidth="1"/>
    <col min="776" max="776" width="11.54296875" style="3" customWidth="1"/>
    <col min="777" max="780" width="0" style="3" hidden="1" customWidth="1"/>
    <col min="781" max="1024" width="9.08984375" style="3"/>
    <col min="1025" max="1025" width="66.26953125" style="3" customWidth="1"/>
    <col min="1026" max="1026" width="5.7265625" style="3" customWidth="1"/>
    <col min="1027" max="1027" width="7.54296875" style="3" customWidth="1"/>
    <col min="1028" max="1028" width="8.81640625" style="3" customWidth="1"/>
    <col min="1029" max="1029" width="9.08984375" style="3"/>
    <col min="1030" max="1030" width="8.54296875" style="3" customWidth="1"/>
    <col min="1031" max="1031" width="12.54296875" style="3" customWidth="1"/>
    <col min="1032" max="1032" width="11.54296875" style="3" customWidth="1"/>
    <col min="1033" max="1036" width="0" style="3" hidden="1" customWidth="1"/>
    <col min="1037" max="1280" width="9.08984375" style="3"/>
    <col min="1281" max="1281" width="66.26953125" style="3" customWidth="1"/>
    <col min="1282" max="1282" width="5.7265625" style="3" customWidth="1"/>
    <col min="1283" max="1283" width="7.54296875" style="3" customWidth="1"/>
    <col min="1284" max="1284" width="8.81640625" style="3" customWidth="1"/>
    <col min="1285" max="1285" width="9.08984375" style="3"/>
    <col min="1286" max="1286" width="8.54296875" style="3" customWidth="1"/>
    <col min="1287" max="1287" width="12.54296875" style="3" customWidth="1"/>
    <col min="1288" max="1288" width="11.54296875" style="3" customWidth="1"/>
    <col min="1289" max="1292" width="0" style="3" hidden="1" customWidth="1"/>
    <col min="1293" max="1536" width="9.08984375" style="3"/>
    <col min="1537" max="1537" width="66.26953125" style="3" customWidth="1"/>
    <col min="1538" max="1538" width="5.7265625" style="3" customWidth="1"/>
    <col min="1539" max="1539" width="7.54296875" style="3" customWidth="1"/>
    <col min="1540" max="1540" width="8.81640625" style="3" customWidth="1"/>
    <col min="1541" max="1541" width="9.08984375" style="3"/>
    <col min="1542" max="1542" width="8.54296875" style="3" customWidth="1"/>
    <col min="1543" max="1543" width="12.54296875" style="3" customWidth="1"/>
    <col min="1544" max="1544" width="11.54296875" style="3" customWidth="1"/>
    <col min="1545" max="1548" width="0" style="3" hidden="1" customWidth="1"/>
    <col min="1549" max="1792" width="9.08984375" style="3"/>
    <col min="1793" max="1793" width="66.26953125" style="3" customWidth="1"/>
    <col min="1794" max="1794" width="5.7265625" style="3" customWidth="1"/>
    <col min="1795" max="1795" width="7.54296875" style="3" customWidth="1"/>
    <col min="1796" max="1796" width="8.81640625" style="3" customWidth="1"/>
    <col min="1797" max="1797" width="9.08984375" style="3"/>
    <col min="1798" max="1798" width="8.54296875" style="3" customWidth="1"/>
    <col min="1799" max="1799" width="12.54296875" style="3" customWidth="1"/>
    <col min="1800" max="1800" width="11.54296875" style="3" customWidth="1"/>
    <col min="1801" max="1804" width="0" style="3" hidden="1" customWidth="1"/>
    <col min="1805" max="2048" width="9.08984375" style="3"/>
    <col min="2049" max="2049" width="66.26953125" style="3" customWidth="1"/>
    <col min="2050" max="2050" width="5.7265625" style="3" customWidth="1"/>
    <col min="2051" max="2051" width="7.54296875" style="3" customWidth="1"/>
    <col min="2052" max="2052" width="8.81640625" style="3" customWidth="1"/>
    <col min="2053" max="2053" width="9.08984375" style="3"/>
    <col min="2054" max="2054" width="8.54296875" style="3" customWidth="1"/>
    <col min="2055" max="2055" width="12.54296875" style="3" customWidth="1"/>
    <col min="2056" max="2056" width="11.54296875" style="3" customWidth="1"/>
    <col min="2057" max="2060" width="0" style="3" hidden="1" customWidth="1"/>
    <col min="2061" max="2304" width="9.08984375" style="3"/>
    <col min="2305" max="2305" width="66.26953125" style="3" customWidth="1"/>
    <col min="2306" max="2306" width="5.7265625" style="3" customWidth="1"/>
    <col min="2307" max="2307" width="7.54296875" style="3" customWidth="1"/>
    <col min="2308" max="2308" width="8.81640625" style="3" customWidth="1"/>
    <col min="2309" max="2309" width="9.08984375" style="3"/>
    <col min="2310" max="2310" width="8.54296875" style="3" customWidth="1"/>
    <col min="2311" max="2311" width="12.54296875" style="3" customWidth="1"/>
    <col min="2312" max="2312" width="11.54296875" style="3" customWidth="1"/>
    <col min="2313" max="2316" width="0" style="3" hidden="1" customWidth="1"/>
    <col min="2317" max="2560" width="9.08984375" style="3"/>
    <col min="2561" max="2561" width="66.26953125" style="3" customWidth="1"/>
    <col min="2562" max="2562" width="5.7265625" style="3" customWidth="1"/>
    <col min="2563" max="2563" width="7.54296875" style="3" customWidth="1"/>
    <col min="2564" max="2564" width="8.81640625" style="3" customWidth="1"/>
    <col min="2565" max="2565" width="9.08984375" style="3"/>
    <col min="2566" max="2566" width="8.54296875" style="3" customWidth="1"/>
    <col min="2567" max="2567" width="12.54296875" style="3" customWidth="1"/>
    <col min="2568" max="2568" width="11.54296875" style="3" customWidth="1"/>
    <col min="2569" max="2572" width="0" style="3" hidden="1" customWidth="1"/>
    <col min="2573" max="2816" width="9.08984375" style="3"/>
    <col min="2817" max="2817" width="66.26953125" style="3" customWidth="1"/>
    <col min="2818" max="2818" width="5.7265625" style="3" customWidth="1"/>
    <col min="2819" max="2819" width="7.54296875" style="3" customWidth="1"/>
    <col min="2820" max="2820" width="8.81640625" style="3" customWidth="1"/>
    <col min="2821" max="2821" width="9.08984375" style="3"/>
    <col min="2822" max="2822" width="8.54296875" style="3" customWidth="1"/>
    <col min="2823" max="2823" width="12.54296875" style="3" customWidth="1"/>
    <col min="2824" max="2824" width="11.54296875" style="3" customWidth="1"/>
    <col min="2825" max="2828" width="0" style="3" hidden="1" customWidth="1"/>
    <col min="2829" max="3072" width="9.08984375" style="3"/>
    <col min="3073" max="3073" width="66.26953125" style="3" customWidth="1"/>
    <col min="3074" max="3074" width="5.7265625" style="3" customWidth="1"/>
    <col min="3075" max="3075" width="7.54296875" style="3" customWidth="1"/>
    <col min="3076" max="3076" width="8.81640625" style="3" customWidth="1"/>
    <col min="3077" max="3077" width="9.08984375" style="3"/>
    <col min="3078" max="3078" width="8.54296875" style="3" customWidth="1"/>
    <col min="3079" max="3079" width="12.54296875" style="3" customWidth="1"/>
    <col min="3080" max="3080" width="11.54296875" style="3" customWidth="1"/>
    <col min="3081" max="3084" width="0" style="3" hidden="1" customWidth="1"/>
    <col min="3085" max="3328" width="9.08984375" style="3"/>
    <col min="3329" max="3329" width="66.26953125" style="3" customWidth="1"/>
    <col min="3330" max="3330" width="5.7265625" style="3" customWidth="1"/>
    <col min="3331" max="3331" width="7.54296875" style="3" customWidth="1"/>
    <col min="3332" max="3332" width="8.81640625" style="3" customWidth="1"/>
    <col min="3333" max="3333" width="9.08984375" style="3"/>
    <col min="3334" max="3334" width="8.54296875" style="3" customWidth="1"/>
    <col min="3335" max="3335" width="12.54296875" style="3" customWidth="1"/>
    <col min="3336" max="3336" width="11.54296875" style="3" customWidth="1"/>
    <col min="3337" max="3340" width="0" style="3" hidden="1" customWidth="1"/>
    <col min="3341" max="3584" width="9.08984375" style="3"/>
    <col min="3585" max="3585" width="66.26953125" style="3" customWidth="1"/>
    <col min="3586" max="3586" width="5.7265625" style="3" customWidth="1"/>
    <col min="3587" max="3587" width="7.54296875" style="3" customWidth="1"/>
    <col min="3588" max="3588" width="8.81640625" style="3" customWidth="1"/>
    <col min="3589" max="3589" width="9.08984375" style="3"/>
    <col min="3590" max="3590" width="8.54296875" style="3" customWidth="1"/>
    <col min="3591" max="3591" width="12.54296875" style="3" customWidth="1"/>
    <col min="3592" max="3592" width="11.54296875" style="3" customWidth="1"/>
    <col min="3593" max="3596" width="0" style="3" hidden="1" customWidth="1"/>
    <col min="3597" max="3840" width="9.08984375" style="3"/>
    <col min="3841" max="3841" width="66.26953125" style="3" customWidth="1"/>
    <col min="3842" max="3842" width="5.7265625" style="3" customWidth="1"/>
    <col min="3843" max="3843" width="7.54296875" style="3" customWidth="1"/>
    <col min="3844" max="3844" width="8.81640625" style="3" customWidth="1"/>
    <col min="3845" max="3845" width="9.08984375" style="3"/>
    <col min="3846" max="3846" width="8.54296875" style="3" customWidth="1"/>
    <col min="3847" max="3847" width="12.54296875" style="3" customWidth="1"/>
    <col min="3848" max="3848" width="11.54296875" style="3" customWidth="1"/>
    <col min="3849" max="3852" width="0" style="3" hidden="1" customWidth="1"/>
    <col min="3853" max="4096" width="9.08984375" style="3"/>
    <col min="4097" max="4097" width="66.26953125" style="3" customWidth="1"/>
    <col min="4098" max="4098" width="5.7265625" style="3" customWidth="1"/>
    <col min="4099" max="4099" width="7.54296875" style="3" customWidth="1"/>
    <col min="4100" max="4100" width="8.81640625" style="3" customWidth="1"/>
    <col min="4101" max="4101" width="9.08984375" style="3"/>
    <col min="4102" max="4102" width="8.54296875" style="3" customWidth="1"/>
    <col min="4103" max="4103" width="12.54296875" style="3" customWidth="1"/>
    <col min="4104" max="4104" width="11.54296875" style="3" customWidth="1"/>
    <col min="4105" max="4108" width="0" style="3" hidden="1" customWidth="1"/>
    <col min="4109" max="4352" width="9.08984375" style="3"/>
    <col min="4353" max="4353" width="66.26953125" style="3" customWidth="1"/>
    <col min="4354" max="4354" width="5.7265625" style="3" customWidth="1"/>
    <col min="4355" max="4355" width="7.54296875" style="3" customWidth="1"/>
    <col min="4356" max="4356" width="8.81640625" style="3" customWidth="1"/>
    <col min="4357" max="4357" width="9.08984375" style="3"/>
    <col min="4358" max="4358" width="8.54296875" style="3" customWidth="1"/>
    <col min="4359" max="4359" width="12.54296875" style="3" customWidth="1"/>
    <col min="4360" max="4360" width="11.54296875" style="3" customWidth="1"/>
    <col min="4361" max="4364" width="0" style="3" hidden="1" customWidth="1"/>
    <col min="4365" max="4608" width="9.08984375" style="3"/>
    <col min="4609" max="4609" width="66.26953125" style="3" customWidth="1"/>
    <col min="4610" max="4610" width="5.7265625" style="3" customWidth="1"/>
    <col min="4611" max="4611" width="7.54296875" style="3" customWidth="1"/>
    <col min="4612" max="4612" width="8.81640625" style="3" customWidth="1"/>
    <col min="4613" max="4613" width="9.08984375" style="3"/>
    <col min="4614" max="4614" width="8.54296875" style="3" customWidth="1"/>
    <col min="4615" max="4615" width="12.54296875" style="3" customWidth="1"/>
    <col min="4616" max="4616" width="11.54296875" style="3" customWidth="1"/>
    <col min="4617" max="4620" width="0" style="3" hidden="1" customWidth="1"/>
    <col min="4621" max="4864" width="9.08984375" style="3"/>
    <col min="4865" max="4865" width="66.26953125" style="3" customWidth="1"/>
    <col min="4866" max="4866" width="5.7265625" style="3" customWidth="1"/>
    <col min="4867" max="4867" width="7.54296875" style="3" customWidth="1"/>
    <col min="4868" max="4868" width="8.81640625" style="3" customWidth="1"/>
    <col min="4869" max="4869" width="9.08984375" style="3"/>
    <col min="4870" max="4870" width="8.54296875" style="3" customWidth="1"/>
    <col min="4871" max="4871" width="12.54296875" style="3" customWidth="1"/>
    <col min="4872" max="4872" width="11.54296875" style="3" customWidth="1"/>
    <col min="4873" max="4876" width="0" style="3" hidden="1" customWidth="1"/>
    <col min="4877" max="5120" width="9.08984375" style="3"/>
    <col min="5121" max="5121" width="66.26953125" style="3" customWidth="1"/>
    <col min="5122" max="5122" width="5.7265625" style="3" customWidth="1"/>
    <col min="5123" max="5123" width="7.54296875" style="3" customWidth="1"/>
    <col min="5124" max="5124" width="8.81640625" style="3" customWidth="1"/>
    <col min="5125" max="5125" width="9.08984375" style="3"/>
    <col min="5126" max="5126" width="8.54296875" style="3" customWidth="1"/>
    <col min="5127" max="5127" width="12.54296875" style="3" customWidth="1"/>
    <col min="5128" max="5128" width="11.54296875" style="3" customWidth="1"/>
    <col min="5129" max="5132" width="0" style="3" hidden="1" customWidth="1"/>
    <col min="5133" max="5376" width="9.08984375" style="3"/>
    <col min="5377" max="5377" width="66.26953125" style="3" customWidth="1"/>
    <col min="5378" max="5378" width="5.7265625" style="3" customWidth="1"/>
    <col min="5379" max="5379" width="7.54296875" style="3" customWidth="1"/>
    <col min="5380" max="5380" width="8.81640625" style="3" customWidth="1"/>
    <col min="5381" max="5381" width="9.08984375" style="3"/>
    <col min="5382" max="5382" width="8.54296875" style="3" customWidth="1"/>
    <col min="5383" max="5383" width="12.54296875" style="3" customWidth="1"/>
    <col min="5384" max="5384" width="11.54296875" style="3" customWidth="1"/>
    <col min="5385" max="5388" width="0" style="3" hidden="1" customWidth="1"/>
    <col min="5389" max="5632" width="9.08984375" style="3"/>
    <col min="5633" max="5633" width="66.26953125" style="3" customWidth="1"/>
    <col min="5634" max="5634" width="5.7265625" style="3" customWidth="1"/>
    <col min="5635" max="5635" width="7.54296875" style="3" customWidth="1"/>
    <col min="5636" max="5636" width="8.81640625" style="3" customWidth="1"/>
    <col min="5637" max="5637" width="9.08984375" style="3"/>
    <col min="5638" max="5638" width="8.54296875" style="3" customWidth="1"/>
    <col min="5639" max="5639" width="12.54296875" style="3" customWidth="1"/>
    <col min="5640" max="5640" width="11.54296875" style="3" customWidth="1"/>
    <col min="5641" max="5644" width="0" style="3" hidden="1" customWidth="1"/>
    <col min="5645" max="5888" width="9.08984375" style="3"/>
    <col min="5889" max="5889" width="66.26953125" style="3" customWidth="1"/>
    <col min="5890" max="5890" width="5.7265625" style="3" customWidth="1"/>
    <col min="5891" max="5891" width="7.54296875" style="3" customWidth="1"/>
    <col min="5892" max="5892" width="8.81640625" style="3" customWidth="1"/>
    <col min="5893" max="5893" width="9.08984375" style="3"/>
    <col min="5894" max="5894" width="8.54296875" style="3" customWidth="1"/>
    <col min="5895" max="5895" width="12.54296875" style="3" customWidth="1"/>
    <col min="5896" max="5896" width="11.54296875" style="3" customWidth="1"/>
    <col min="5897" max="5900" width="0" style="3" hidden="1" customWidth="1"/>
    <col min="5901" max="6144" width="9.08984375" style="3"/>
    <col min="6145" max="6145" width="66.26953125" style="3" customWidth="1"/>
    <col min="6146" max="6146" width="5.7265625" style="3" customWidth="1"/>
    <col min="6147" max="6147" width="7.54296875" style="3" customWidth="1"/>
    <col min="6148" max="6148" width="8.81640625" style="3" customWidth="1"/>
    <col min="6149" max="6149" width="9.08984375" style="3"/>
    <col min="6150" max="6150" width="8.54296875" style="3" customWidth="1"/>
    <col min="6151" max="6151" width="12.54296875" style="3" customWidth="1"/>
    <col min="6152" max="6152" width="11.54296875" style="3" customWidth="1"/>
    <col min="6153" max="6156" width="0" style="3" hidden="1" customWidth="1"/>
    <col min="6157" max="6400" width="9.08984375" style="3"/>
    <col min="6401" max="6401" width="66.26953125" style="3" customWidth="1"/>
    <col min="6402" max="6402" width="5.7265625" style="3" customWidth="1"/>
    <col min="6403" max="6403" width="7.54296875" style="3" customWidth="1"/>
    <col min="6404" max="6404" width="8.81640625" style="3" customWidth="1"/>
    <col min="6405" max="6405" width="9.08984375" style="3"/>
    <col min="6406" max="6406" width="8.54296875" style="3" customWidth="1"/>
    <col min="6407" max="6407" width="12.54296875" style="3" customWidth="1"/>
    <col min="6408" max="6408" width="11.54296875" style="3" customWidth="1"/>
    <col min="6409" max="6412" width="0" style="3" hidden="1" customWidth="1"/>
    <col min="6413" max="6656" width="9.08984375" style="3"/>
    <col min="6657" max="6657" width="66.26953125" style="3" customWidth="1"/>
    <col min="6658" max="6658" width="5.7265625" style="3" customWidth="1"/>
    <col min="6659" max="6659" width="7.54296875" style="3" customWidth="1"/>
    <col min="6660" max="6660" width="8.81640625" style="3" customWidth="1"/>
    <col min="6661" max="6661" width="9.08984375" style="3"/>
    <col min="6662" max="6662" width="8.54296875" style="3" customWidth="1"/>
    <col min="6663" max="6663" width="12.54296875" style="3" customWidth="1"/>
    <col min="6664" max="6664" width="11.54296875" style="3" customWidth="1"/>
    <col min="6665" max="6668" width="0" style="3" hidden="1" customWidth="1"/>
    <col min="6669" max="6912" width="9.08984375" style="3"/>
    <col min="6913" max="6913" width="66.26953125" style="3" customWidth="1"/>
    <col min="6914" max="6914" width="5.7265625" style="3" customWidth="1"/>
    <col min="6915" max="6915" width="7.54296875" style="3" customWidth="1"/>
    <col min="6916" max="6916" width="8.81640625" style="3" customWidth="1"/>
    <col min="6917" max="6917" width="9.08984375" style="3"/>
    <col min="6918" max="6918" width="8.54296875" style="3" customWidth="1"/>
    <col min="6919" max="6919" width="12.54296875" style="3" customWidth="1"/>
    <col min="6920" max="6920" width="11.54296875" style="3" customWidth="1"/>
    <col min="6921" max="6924" width="0" style="3" hidden="1" customWidth="1"/>
    <col min="6925" max="7168" width="9.08984375" style="3"/>
    <col min="7169" max="7169" width="66.26953125" style="3" customWidth="1"/>
    <col min="7170" max="7170" width="5.7265625" style="3" customWidth="1"/>
    <col min="7171" max="7171" width="7.54296875" style="3" customWidth="1"/>
    <col min="7172" max="7172" width="8.81640625" style="3" customWidth="1"/>
    <col min="7173" max="7173" width="9.08984375" style="3"/>
    <col min="7174" max="7174" width="8.54296875" style="3" customWidth="1"/>
    <col min="7175" max="7175" width="12.54296875" style="3" customWidth="1"/>
    <col min="7176" max="7176" width="11.54296875" style="3" customWidth="1"/>
    <col min="7177" max="7180" width="0" style="3" hidden="1" customWidth="1"/>
    <col min="7181" max="7424" width="9.08984375" style="3"/>
    <col min="7425" max="7425" width="66.26953125" style="3" customWidth="1"/>
    <col min="7426" max="7426" width="5.7265625" style="3" customWidth="1"/>
    <col min="7427" max="7427" width="7.54296875" style="3" customWidth="1"/>
    <col min="7428" max="7428" width="8.81640625" style="3" customWidth="1"/>
    <col min="7429" max="7429" width="9.08984375" style="3"/>
    <col min="7430" max="7430" width="8.54296875" style="3" customWidth="1"/>
    <col min="7431" max="7431" width="12.54296875" style="3" customWidth="1"/>
    <col min="7432" max="7432" width="11.54296875" style="3" customWidth="1"/>
    <col min="7433" max="7436" width="0" style="3" hidden="1" customWidth="1"/>
    <col min="7437" max="7680" width="9.08984375" style="3"/>
    <col min="7681" max="7681" width="66.26953125" style="3" customWidth="1"/>
    <col min="7682" max="7682" width="5.7265625" style="3" customWidth="1"/>
    <col min="7683" max="7683" width="7.54296875" style="3" customWidth="1"/>
    <col min="7684" max="7684" width="8.81640625" style="3" customWidth="1"/>
    <col min="7685" max="7685" width="9.08984375" style="3"/>
    <col min="7686" max="7686" width="8.54296875" style="3" customWidth="1"/>
    <col min="7687" max="7687" width="12.54296875" style="3" customWidth="1"/>
    <col min="7688" max="7688" width="11.54296875" style="3" customWidth="1"/>
    <col min="7689" max="7692" width="0" style="3" hidden="1" customWidth="1"/>
    <col min="7693" max="7936" width="9.08984375" style="3"/>
    <col min="7937" max="7937" width="66.26953125" style="3" customWidth="1"/>
    <col min="7938" max="7938" width="5.7265625" style="3" customWidth="1"/>
    <col min="7939" max="7939" width="7.54296875" style="3" customWidth="1"/>
    <col min="7940" max="7940" width="8.81640625" style="3" customWidth="1"/>
    <col min="7941" max="7941" width="9.08984375" style="3"/>
    <col min="7942" max="7942" width="8.54296875" style="3" customWidth="1"/>
    <col min="7943" max="7943" width="12.54296875" style="3" customWidth="1"/>
    <col min="7944" max="7944" width="11.54296875" style="3" customWidth="1"/>
    <col min="7945" max="7948" width="0" style="3" hidden="1" customWidth="1"/>
    <col min="7949" max="8192" width="9.08984375" style="3"/>
    <col min="8193" max="8193" width="66.26953125" style="3" customWidth="1"/>
    <col min="8194" max="8194" width="5.7265625" style="3" customWidth="1"/>
    <col min="8195" max="8195" width="7.54296875" style="3" customWidth="1"/>
    <col min="8196" max="8196" width="8.81640625" style="3" customWidth="1"/>
    <col min="8197" max="8197" width="9.08984375" style="3"/>
    <col min="8198" max="8198" width="8.54296875" style="3" customWidth="1"/>
    <col min="8199" max="8199" width="12.54296875" style="3" customWidth="1"/>
    <col min="8200" max="8200" width="11.54296875" style="3" customWidth="1"/>
    <col min="8201" max="8204" width="0" style="3" hidden="1" customWidth="1"/>
    <col min="8205" max="8448" width="9.08984375" style="3"/>
    <col min="8449" max="8449" width="66.26953125" style="3" customWidth="1"/>
    <col min="8450" max="8450" width="5.7265625" style="3" customWidth="1"/>
    <col min="8451" max="8451" width="7.54296875" style="3" customWidth="1"/>
    <col min="8452" max="8452" width="8.81640625" style="3" customWidth="1"/>
    <col min="8453" max="8453" width="9.08984375" style="3"/>
    <col min="8454" max="8454" width="8.54296875" style="3" customWidth="1"/>
    <col min="8455" max="8455" width="12.54296875" style="3" customWidth="1"/>
    <col min="8456" max="8456" width="11.54296875" style="3" customWidth="1"/>
    <col min="8457" max="8460" width="0" style="3" hidden="1" customWidth="1"/>
    <col min="8461" max="8704" width="9.08984375" style="3"/>
    <col min="8705" max="8705" width="66.26953125" style="3" customWidth="1"/>
    <col min="8706" max="8706" width="5.7265625" style="3" customWidth="1"/>
    <col min="8707" max="8707" width="7.54296875" style="3" customWidth="1"/>
    <col min="8708" max="8708" width="8.81640625" style="3" customWidth="1"/>
    <col min="8709" max="8709" width="9.08984375" style="3"/>
    <col min="8710" max="8710" width="8.54296875" style="3" customWidth="1"/>
    <col min="8711" max="8711" width="12.54296875" style="3" customWidth="1"/>
    <col min="8712" max="8712" width="11.54296875" style="3" customWidth="1"/>
    <col min="8713" max="8716" width="0" style="3" hidden="1" customWidth="1"/>
    <col min="8717" max="8960" width="9.08984375" style="3"/>
    <col min="8961" max="8961" width="66.26953125" style="3" customWidth="1"/>
    <col min="8962" max="8962" width="5.7265625" style="3" customWidth="1"/>
    <col min="8963" max="8963" width="7.54296875" style="3" customWidth="1"/>
    <col min="8964" max="8964" width="8.81640625" style="3" customWidth="1"/>
    <col min="8965" max="8965" width="9.08984375" style="3"/>
    <col min="8966" max="8966" width="8.54296875" style="3" customWidth="1"/>
    <col min="8967" max="8967" width="12.54296875" style="3" customWidth="1"/>
    <col min="8968" max="8968" width="11.54296875" style="3" customWidth="1"/>
    <col min="8969" max="8972" width="0" style="3" hidden="1" customWidth="1"/>
    <col min="8973" max="9216" width="9.08984375" style="3"/>
    <col min="9217" max="9217" width="66.26953125" style="3" customWidth="1"/>
    <col min="9218" max="9218" width="5.7265625" style="3" customWidth="1"/>
    <col min="9219" max="9219" width="7.54296875" style="3" customWidth="1"/>
    <col min="9220" max="9220" width="8.81640625" style="3" customWidth="1"/>
    <col min="9221" max="9221" width="9.08984375" style="3"/>
    <col min="9222" max="9222" width="8.54296875" style="3" customWidth="1"/>
    <col min="9223" max="9223" width="12.54296875" style="3" customWidth="1"/>
    <col min="9224" max="9224" width="11.54296875" style="3" customWidth="1"/>
    <col min="9225" max="9228" width="0" style="3" hidden="1" customWidth="1"/>
    <col min="9229" max="9472" width="9.08984375" style="3"/>
    <col min="9473" max="9473" width="66.26953125" style="3" customWidth="1"/>
    <col min="9474" max="9474" width="5.7265625" style="3" customWidth="1"/>
    <col min="9475" max="9475" width="7.54296875" style="3" customWidth="1"/>
    <col min="9476" max="9476" width="8.81640625" style="3" customWidth="1"/>
    <col min="9477" max="9477" width="9.08984375" style="3"/>
    <col min="9478" max="9478" width="8.54296875" style="3" customWidth="1"/>
    <col min="9479" max="9479" width="12.54296875" style="3" customWidth="1"/>
    <col min="9480" max="9480" width="11.54296875" style="3" customWidth="1"/>
    <col min="9481" max="9484" width="0" style="3" hidden="1" customWidth="1"/>
    <col min="9485" max="9728" width="9.08984375" style="3"/>
    <col min="9729" max="9729" width="66.26953125" style="3" customWidth="1"/>
    <col min="9730" max="9730" width="5.7265625" style="3" customWidth="1"/>
    <col min="9731" max="9731" width="7.54296875" style="3" customWidth="1"/>
    <col min="9732" max="9732" width="8.81640625" style="3" customWidth="1"/>
    <col min="9733" max="9733" width="9.08984375" style="3"/>
    <col min="9734" max="9734" width="8.54296875" style="3" customWidth="1"/>
    <col min="9735" max="9735" width="12.54296875" style="3" customWidth="1"/>
    <col min="9736" max="9736" width="11.54296875" style="3" customWidth="1"/>
    <col min="9737" max="9740" width="0" style="3" hidden="1" customWidth="1"/>
    <col min="9741" max="9984" width="9.08984375" style="3"/>
    <col min="9985" max="9985" width="66.26953125" style="3" customWidth="1"/>
    <col min="9986" max="9986" width="5.7265625" style="3" customWidth="1"/>
    <col min="9987" max="9987" width="7.54296875" style="3" customWidth="1"/>
    <col min="9988" max="9988" width="8.81640625" style="3" customWidth="1"/>
    <col min="9989" max="9989" width="9.08984375" style="3"/>
    <col min="9990" max="9990" width="8.54296875" style="3" customWidth="1"/>
    <col min="9991" max="9991" width="12.54296875" style="3" customWidth="1"/>
    <col min="9992" max="9992" width="11.54296875" style="3" customWidth="1"/>
    <col min="9993" max="9996" width="0" style="3" hidden="1" customWidth="1"/>
    <col min="9997" max="10240" width="9.08984375" style="3"/>
    <col min="10241" max="10241" width="66.26953125" style="3" customWidth="1"/>
    <col min="10242" max="10242" width="5.7265625" style="3" customWidth="1"/>
    <col min="10243" max="10243" width="7.54296875" style="3" customWidth="1"/>
    <col min="10244" max="10244" width="8.81640625" style="3" customWidth="1"/>
    <col min="10245" max="10245" width="9.08984375" style="3"/>
    <col min="10246" max="10246" width="8.54296875" style="3" customWidth="1"/>
    <col min="10247" max="10247" width="12.54296875" style="3" customWidth="1"/>
    <col min="10248" max="10248" width="11.54296875" style="3" customWidth="1"/>
    <col min="10249" max="10252" width="0" style="3" hidden="1" customWidth="1"/>
    <col min="10253" max="10496" width="9.08984375" style="3"/>
    <col min="10497" max="10497" width="66.26953125" style="3" customWidth="1"/>
    <col min="10498" max="10498" width="5.7265625" style="3" customWidth="1"/>
    <col min="10499" max="10499" width="7.54296875" style="3" customWidth="1"/>
    <col min="10500" max="10500" width="8.81640625" style="3" customWidth="1"/>
    <col min="10501" max="10501" width="9.08984375" style="3"/>
    <col min="10502" max="10502" width="8.54296875" style="3" customWidth="1"/>
    <col min="10503" max="10503" width="12.54296875" style="3" customWidth="1"/>
    <col min="10504" max="10504" width="11.54296875" style="3" customWidth="1"/>
    <col min="10505" max="10508" width="0" style="3" hidden="1" customWidth="1"/>
    <col min="10509" max="10752" width="9.08984375" style="3"/>
    <col min="10753" max="10753" width="66.26953125" style="3" customWidth="1"/>
    <col min="10754" max="10754" width="5.7265625" style="3" customWidth="1"/>
    <col min="10755" max="10755" width="7.54296875" style="3" customWidth="1"/>
    <col min="10756" max="10756" width="8.81640625" style="3" customWidth="1"/>
    <col min="10757" max="10757" width="9.08984375" style="3"/>
    <col min="10758" max="10758" width="8.54296875" style="3" customWidth="1"/>
    <col min="10759" max="10759" width="12.54296875" style="3" customWidth="1"/>
    <col min="10760" max="10760" width="11.54296875" style="3" customWidth="1"/>
    <col min="10761" max="10764" width="0" style="3" hidden="1" customWidth="1"/>
    <col min="10765" max="11008" width="9.08984375" style="3"/>
    <col min="11009" max="11009" width="66.26953125" style="3" customWidth="1"/>
    <col min="11010" max="11010" width="5.7265625" style="3" customWidth="1"/>
    <col min="11011" max="11011" width="7.54296875" style="3" customWidth="1"/>
    <col min="11012" max="11012" width="8.81640625" style="3" customWidth="1"/>
    <col min="11013" max="11013" width="9.08984375" style="3"/>
    <col min="11014" max="11014" width="8.54296875" style="3" customWidth="1"/>
    <col min="11015" max="11015" width="12.54296875" style="3" customWidth="1"/>
    <col min="11016" max="11016" width="11.54296875" style="3" customWidth="1"/>
    <col min="11017" max="11020" width="0" style="3" hidden="1" customWidth="1"/>
    <col min="11021" max="11264" width="9.08984375" style="3"/>
    <col min="11265" max="11265" width="66.26953125" style="3" customWidth="1"/>
    <col min="11266" max="11266" width="5.7265625" style="3" customWidth="1"/>
    <col min="11267" max="11267" width="7.54296875" style="3" customWidth="1"/>
    <col min="11268" max="11268" width="8.81640625" style="3" customWidth="1"/>
    <col min="11269" max="11269" width="9.08984375" style="3"/>
    <col min="11270" max="11270" width="8.54296875" style="3" customWidth="1"/>
    <col min="11271" max="11271" width="12.54296875" style="3" customWidth="1"/>
    <col min="11272" max="11272" width="11.54296875" style="3" customWidth="1"/>
    <col min="11273" max="11276" width="0" style="3" hidden="1" customWidth="1"/>
    <col min="11277" max="11520" width="9.08984375" style="3"/>
    <col min="11521" max="11521" width="66.26953125" style="3" customWidth="1"/>
    <col min="11522" max="11522" width="5.7265625" style="3" customWidth="1"/>
    <col min="11523" max="11523" width="7.54296875" style="3" customWidth="1"/>
    <col min="11524" max="11524" width="8.81640625" style="3" customWidth="1"/>
    <col min="11525" max="11525" width="9.08984375" style="3"/>
    <col min="11526" max="11526" width="8.54296875" style="3" customWidth="1"/>
    <col min="11527" max="11527" width="12.54296875" style="3" customWidth="1"/>
    <col min="11528" max="11528" width="11.54296875" style="3" customWidth="1"/>
    <col min="11529" max="11532" width="0" style="3" hidden="1" customWidth="1"/>
    <col min="11533" max="11776" width="9.08984375" style="3"/>
    <col min="11777" max="11777" width="66.26953125" style="3" customWidth="1"/>
    <col min="11778" max="11778" width="5.7265625" style="3" customWidth="1"/>
    <col min="11779" max="11779" width="7.54296875" style="3" customWidth="1"/>
    <col min="11780" max="11780" width="8.81640625" style="3" customWidth="1"/>
    <col min="11781" max="11781" width="9.08984375" style="3"/>
    <col min="11782" max="11782" width="8.54296875" style="3" customWidth="1"/>
    <col min="11783" max="11783" width="12.54296875" style="3" customWidth="1"/>
    <col min="11784" max="11784" width="11.54296875" style="3" customWidth="1"/>
    <col min="11785" max="11788" width="0" style="3" hidden="1" customWidth="1"/>
    <col min="11789" max="12032" width="9.08984375" style="3"/>
    <col min="12033" max="12033" width="66.26953125" style="3" customWidth="1"/>
    <col min="12034" max="12034" width="5.7265625" style="3" customWidth="1"/>
    <col min="12035" max="12035" width="7.54296875" style="3" customWidth="1"/>
    <col min="12036" max="12036" width="8.81640625" style="3" customWidth="1"/>
    <col min="12037" max="12037" width="9.08984375" style="3"/>
    <col min="12038" max="12038" width="8.54296875" style="3" customWidth="1"/>
    <col min="12039" max="12039" width="12.54296875" style="3" customWidth="1"/>
    <col min="12040" max="12040" width="11.54296875" style="3" customWidth="1"/>
    <col min="12041" max="12044" width="0" style="3" hidden="1" customWidth="1"/>
    <col min="12045" max="12288" width="9.08984375" style="3"/>
    <col min="12289" max="12289" width="66.26953125" style="3" customWidth="1"/>
    <col min="12290" max="12290" width="5.7265625" style="3" customWidth="1"/>
    <col min="12291" max="12291" width="7.54296875" style="3" customWidth="1"/>
    <col min="12292" max="12292" width="8.81640625" style="3" customWidth="1"/>
    <col min="12293" max="12293" width="9.08984375" style="3"/>
    <col min="12294" max="12294" width="8.54296875" style="3" customWidth="1"/>
    <col min="12295" max="12295" width="12.54296875" style="3" customWidth="1"/>
    <col min="12296" max="12296" width="11.54296875" style="3" customWidth="1"/>
    <col min="12297" max="12300" width="0" style="3" hidden="1" customWidth="1"/>
    <col min="12301" max="12544" width="9.08984375" style="3"/>
    <col min="12545" max="12545" width="66.26953125" style="3" customWidth="1"/>
    <col min="12546" max="12546" width="5.7265625" style="3" customWidth="1"/>
    <col min="12547" max="12547" width="7.54296875" style="3" customWidth="1"/>
    <col min="12548" max="12548" width="8.81640625" style="3" customWidth="1"/>
    <col min="12549" max="12549" width="9.08984375" style="3"/>
    <col min="12550" max="12550" width="8.54296875" style="3" customWidth="1"/>
    <col min="12551" max="12551" width="12.54296875" style="3" customWidth="1"/>
    <col min="12552" max="12552" width="11.54296875" style="3" customWidth="1"/>
    <col min="12553" max="12556" width="0" style="3" hidden="1" customWidth="1"/>
    <col min="12557" max="12800" width="9.08984375" style="3"/>
    <col min="12801" max="12801" width="66.26953125" style="3" customWidth="1"/>
    <col min="12802" max="12802" width="5.7265625" style="3" customWidth="1"/>
    <col min="12803" max="12803" width="7.54296875" style="3" customWidth="1"/>
    <col min="12804" max="12804" width="8.81640625" style="3" customWidth="1"/>
    <col min="12805" max="12805" width="9.08984375" style="3"/>
    <col min="12806" max="12806" width="8.54296875" style="3" customWidth="1"/>
    <col min="12807" max="12807" width="12.54296875" style="3" customWidth="1"/>
    <col min="12808" max="12808" width="11.54296875" style="3" customWidth="1"/>
    <col min="12809" max="12812" width="0" style="3" hidden="1" customWidth="1"/>
    <col min="12813" max="13056" width="9.08984375" style="3"/>
    <col min="13057" max="13057" width="66.26953125" style="3" customWidth="1"/>
    <col min="13058" max="13058" width="5.7265625" style="3" customWidth="1"/>
    <col min="13059" max="13059" width="7.54296875" style="3" customWidth="1"/>
    <col min="13060" max="13060" width="8.81640625" style="3" customWidth="1"/>
    <col min="13061" max="13061" width="9.08984375" style="3"/>
    <col min="13062" max="13062" width="8.54296875" style="3" customWidth="1"/>
    <col min="13063" max="13063" width="12.54296875" style="3" customWidth="1"/>
    <col min="13064" max="13064" width="11.54296875" style="3" customWidth="1"/>
    <col min="13065" max="13068" width="0" style="3" hidden="1" customWidth="1"/>
    <col min="13069" max="13312" width="9.08984375" style="3"/>
    <col min="13313" max="13313" width="66.26953125" style="3" customWidth="1"/>
    <col min="13314" max="13314" width="5.7265625" style="3" customWidth="1"/>
    <col min="13315" max="13315" width="7.54296875" style="3" customWidth="1"/>
    <col min="13316" max="13316" width="8.81640625" style="3" customWidth="1"/>
    <col min="13317" max="13317" width="9.08984375" style="3"/>
    <col min="13318" max="13318" width="8.54296875" style="3" customWidth="1"/>
    <col min="13319" max="13319" width="12.54296875" style="3" customWidth="1"/>
    <col min="13320" max="13320" width="11.54296875" style="3" customWidth="1"/>
    <col min="13321" max="13324" width="0" style="3" hidden="1" customWidth="1"/>
    <col min="13325" max="13568" width="9.08984375" style="3"/>
    <col min="13569" max="13569" width="66.26953125" style="3" customWidth="1"/>
    <col min="13570" max="13570" width="5.7265625" style="3" customWidth="1"/>
    <col min="13571" max="13571" width="7.54296875" style="3" customWidth="1"/>
    <col min="13572" max="13572" width="8.81640625" style="3" customWidth="1"/>
    <col min="13573" max="13573" width="9.08984375" style="3"/>
    <col min="13574" max="13574" width="8.54296875" style="3" customWidth="1"/>
    <col min="13575" max="13575" width="12.54296875" style="3" customWidth="1"/>
    <col min="13576" max="13576" width="11.54296875" style="3" customWidth="1"/>
    <col min="13577" max="13580" width="0" style="3" hidden="1" customWidth="1"/>
    <col min="13581" max="13824" width="9.08984375" style="3"/>
    <col min="13825" max="13825" width="66.26953125" style="3" customWidth="1"/>
    <col min="13826" max="13826" width="5.7265625" style="3" customWidth="1"/>
    <col min="13827" max="13827" width="7.54296875" style="3" customWidth="1"/>
    <col min="13828" max="13828" width="8.81640625" style="3" customWidth="1"/>
    <col min="13829" max="13829" width="9.08984375" style="3"/>
    <col min="13830" max="13830" width="8.54296875" style="3" customWidth="1"/>
    <col min="13831" max="13831" width="12.54296875" style="3" customWidth="1"/>
    <col min="13832" max="13832" width="11.54296875" style="3" customWidth="1"/>
    <col min="13833" max="13836" width="0" style="3" hidden="1" customWidth="1"/>
    <col min="13837" max="14080" width="9.08984375" style="3"/>
    <col min="14081" max="14081" width="66.26953125" style="3" customWidth="1"/>
    <col min="14082" max="14082" width="5.7265625" style="3" customWidth="1"/>
    <col min="14083" max="14083" width="7.54296875" style="3" customWidth="1"/>
    <col min="14084" max="14084" width="8.81640625" style="3" customWidth="1"/>
    <col min="14085" max="14085" width="9.08984375" style="3"/>
    <col min="14086" max="14086" width="8.54296875" style="3" customWidth="1"/>
    <col min="14087" max="14087" width="12.54296875" style="3" customWidth="1"/>
    <col min="14088" max="14088" width="11.54296875" style="3" customWidth="1"/>
    <col min="14089" max="14092" width="0" style="3" hidden="1" customWidth="1"/>
    <col min="14093" max="14336" width="9.08984375" style="3"/>
    <col min="14337" max="14337" width="66.26953125" style="3" customWidth="1"/>
    <col min="14338" max="14338" width="5.7265625" style="3" customWidth="1"/>
    <col min="14339" max="14339" width="7.54296875" style="3" customWidth="1"/>
    <col min="14340" max="14340" width="8.81640625" style="3" customWidth="1"/>
    <col min="14341" max="14341" width="9.08984375" style="3"/>
    <col min="14342" max="14342" width="8.54296875" style="3" customWidth="1"/>
    <col min="14343" max="14343" width="12.54296875" style="3" customWidth="1"/>
    <col min="14344" max="14344" width="11.54296875" style="3" customWidth="1"/>
    <col min="14345" max="14348" width="0" style="3" hidden="1" customWidth="1"/>
    <col min="14349" max="14592" width="9.08984375" style="3"/>
    <col min="14593" max="14593" width="66.26953125" style="3" customWidth="1"/>
    <col min="14594" max="14594" width="5.7265625" style="3" customWidth="1"/>
    <col min="14595" max="14595" width="7.54296875" style="3" customWidth="1"/>
    <col min="14596" max="14596" width="8.81640625" style="3" customWidth="1"/>
    <col min="14597" max="14597" width="9.08984375" style="3"/>
    <col min="14598" max="14598" width="8.54296875" style="3" customWidth="1"/>
    <col min="14599" max="14599" width="12.54296875" style="3" customWidth="1"/>
    <col min="14600" max="14600" width="11.54296875" style="3" customWidth="1"/>
    <col min="14601" max="14604" width="0" style="3" hidden="1" customWidth="1"/>
    <col min="14605" max="14848" width="9.08984375" style="3"/>
    <col min="14849" max="14849" width="66.26953125" style="3" customWidth="1"/>
    <col min="14850" max="14850" width="5.7265625" style="3" customWidth="1"/>
    <col min="14851" max="14851" width="7.54296875" style="3" customWidth="1"/>
    <col min="14852" max="14852" width="8.81640625" style="3" customWidth="1"/>
    <col min="14853" max="14853" width="9.08984375" style="3"/>
    <col min="14854" max="14854" width="8.54296875" style="3" customWidth="1"/>
    <col min="14855" max="14855" width="12.54296875" style="3" customWidth="1"/>
    <col min="14856" max="14856" width="11.54296875" style="3" customWidth="1"/>
    <col min="14857" max="14860" width="0" style="3" hidden="1" customWidth="1"/>
    <col min="14861" max="15104" width="9.08984375" style="3"/>
    <col min="15105" max="15105" width="66.26953125" style="3" customWidth="1"/>
    <col min="15106" max="15106" width="5.7265625" style="3" customWidth="1"/>
    <col min="15107" max="15107" width="7.54296875" style="3" customWidth="1"/>
    <col min="15108" max="15108" width="8.81640625" style="3" customWidth="1"/>
    <col min="15109" max="15109" width="9.08984375" style="3"/>
    <col min="15110" max="15110" width="8.54296875" style="3" customWidth="1"/>
    <col min="15111" max="15111" width="12.54296875" style="3" customWidth="1"/>
    <col min="15112" max="15112" width="11.54296875" style="3" customWidth="1"/>
    <col min="15113" max="15116" width="0" style="3" hidden="1" customWidth="1"/>
    <col min="15117" max="15360" width="9.08984375" style="3"/>
    <col min="15361" max="15361" width="66.26953125" style="3" customWidth="1"/>
    <col min="15362" max="15362" width="5.7265625" style="3" customWidth="1"/>
    <col min="15363" max="15363" width="7.54296875" style="3" customWidth="1"/>
    <col min="15364" max="15364" width="8.81640625" style="3" customWidth="1"/>
    <col min="15365" max="15365" width="9.08984375" style="3"/>
    <col min="15366" max="15366" width="8.54296875" style="3" customWidth="1"/>
    <col min="15367" max="15367" width="12.54296875" style="3" customWidth="1"/>
    <col min="15368" max="15368" width="11.54296875" style="3" customWidth="1"/>
    <col min="15369" max="15372" width="0" style="3" hidden="1" customWidth="1"/>
    <col min="15373" max="15616" width="9.08984375" style="3"/>
    <col min="15617" max="15617" width="66.26953125" style="3" customWidth="1"/>
    <col min="15618" max="15618" width="5.7265625" style="3" customWidth="1"/>
    <col min="15619" max="15619" width="7.54296875" style="3" customWidth="1"/>
    <col min="15620" max="15620" width="8.81640625" style="3" customWidth="1"/>
    <col min="15621" max="15621" width="9.08984375" style="3"/>
    <col min="15622" max="15622" width="8.54296875" style="3" customWidth="1"/>
    <col min="15623" max="15623" width="12.54296875" style="3" customWidth="1"/>
    <col min="15624" max="15624" width="11.54296875" style="3" customWidth="1"/>
    <col min="15625" max="15628" width="0" style="3" hidden="1" customWidth="1"/>
    <col min="15629" max="15872" width="9.08984375" style="3"/>
    <col min="15873" max="15873" width="66.26953125" style="3" customWidth="1"/>
    <col min="15874" max="15874" width="5.7265625" style="3" customWidth="1"/>
    <col min="15875" max="15875" width="7.54296875" style="3" customWidth="1"/>
    <col min="15876" max="15876" width="8.81640625" style="3" customWidth="1"/>
    <col min="15877" max="15877" width="9.08984375" style="3"/>
    <col min="15878" max="15878" width="8.54296875" style="3" customWidth="1"/>
    <col min="15879" max="15879" width="12.54296875" style="3" customWidth="1"/>
    <col min="15880" max="15880" width="11.54296875" style="3" customWidth="1"/>
    <col min="15881" max="15884" width="0" style="3" hidden="1" customWidth="1"/>
    <col min="15885" max="16128" width="9.08984375" style="3"/>
    <col min="16129" max="16129" width="66.26953125" style="3" customWidth="1"/>
    <col min="16130" max="16130" width="5.7265625" style="3" customWidth="1"/>
    <col min="16131" max="16131" width="7.54296875" style="3" customWidth="1"/>
    <col min="16132" max="16132" width="8.81640625" style="3" customWidth="1"/>
    <col min="16133" max="16133" width="9.08984375" style="3"/>
    <col min="16134" max="16134" width="8.54296875" style="3" customWidth="1"/>
    <col min="16135" max="16135" width="12.54296875" style="3" customWidth="1"/>
    <col min="16136" max="16136" width="11.54296875" style="3" customWidth="1"/>
    <col min="16137" max="16140" width="0" style="3" hidden="1" customWidth="1"/>
    <col min="16141" max="16384" width="9.08984375" style="3"/>
  </cols>
  <sheetData>
    <row r="1" spans="1:16" ht="12" customHeight="1" x14ac:dyDescent="0.35">
      <c r="A1" s="37" t="s">
        <v>0</v>
      </c>
    </row>
    <row r="2" spans="1:16" ht="14.25" customHeight="1" x14ac:dyDescent="0.35">
      <c r="A2" s="37" t="s">
        <v>48</v>
      </c>
    </row>
    <row r="3" spans="1:16" x14ac:dyDescent="0.35">
      <c r="A3" s="19"/>
      <c r="B3" s="20"/>
      <c r="C3" s="19"/>
      <c r="D3" s="19"/>
      <c r="E3" s="21"/>
      <c r="F3" s="21"/>
      <c r="G3" s="21"/>
      <c r="H3" s="22"/>
      <c r="I3" s="152"/>
      <c r="J3" s="152"/>
      <c r="K3" s="152"/>
      <c r="L3" s="152"/>
      <c r="M3" s="23"/>
      <c r="N3" s="24"/>
      <c r="O3" s="24"/>
    </row>
    <row r="4" spans="1:16" ht="15" customHeight="1" x14ac:dyDescent="0.35">
      <c r="A4" s="151" t="s">
        <v>128</v>
      </c>
      <c r="B4" s="151"/>
      <c r="C4" s="151"/>
      <c r="D4" s="151"/>
      <c r="E4" s="151"/>
      <c r="F4" s="151"/>
      <c r="G4" s="151"/>
      <c r="H4" s="151"/>
      <c r="I4" s="141" t="s">
        <v>7</v>
      </c>
      <c r="J4" s="142"/>
      <c r="K4" s="143"/>
      <c r="L4" s="135" t="s">
        <v>8</v>
      </c>
      <c r="M4" s="25"/>
    </row>
    <row r="5" spans="1:16" ht="30" customHeight="1" x14ac:dyDescent="0.35">
      <c r="A5" s="135" t="s">
        <v>3</v>
      </c>
      <c r="B5" s="144" t="s">
        <v>4</v>
      </c>
      <c r="C5" s="135" t="s">
        <v>5</v>
      </c>
      <c r="D5" s="146" t="s">
        <v>6</v>
      </c>
      <c r="E5" s="132" t="s">
        <v>7</v>
      </c>
      <c r="F5" s="133"/>
      <c r="G5" s="134"/>
      <c r="H5" s="135" t="s">
        <v>8</v>
      </c>
      <c r="I5" s="4" t="s">
        <v>10</v>
      </c>
      <c r="J5" s="4" t="s">
        <v>11</v>
      </c>
      <c r="K5" s="4" t="s">
        <v>13</v>
      </c>
      <c r="L5" s="136"/>
      <c r="M5" s="137" t="s">
        <v>9</v>
      </c>
    </row>
    <row r="6" spans="1:16" ht="29" x14ac:dyDescent="0.35">
      <c r="A6" s="136"/>
      <c r="B6" s="145"/>
      <c r="C6" s="136"/>
      <c r="D6" s="147"/>
      <c r="E6" s="4" t="s">
        <v>10</v>
      </c>
      <c r="F6" s="4" t="s">
        <v>11</v>
      </c>
      <c r="G6" s="4" t="s">
        <v>12</v>
      </c>
      <c r="H6" s="136"/>
      <c r="I6" s="26">
        <v>3.484</v>
      </c>
      <c r="J6" s="26">
        <v>4.9749999999999996</v>
      </c>
      <c r="K6" s="26">
        <v>11.519</v>
      </c>
      <c r="L6" s="11">
        <f>(I6*4)+(J6*9)+(K6*4)</f>
        <v>104.78700000000001</v>
      </c>
      <c r="M6" s="137"/>
    </row>
    <row r="7" spans="1:16" ht="31.5" customHeight="1" x14ac:dyDescent="0.35">
      <c r="A7" s="27" t="str">
        <f>IF(B7&gt;0,VLOOKUP(B7,[1]TK_Suvestine!A:B,2,FALSE),"")</f>
        <v>Žirnių  sriuba  (ankštinis patiekalas) (augalinis) (tausojantis)</v>
      </c>
      <c r="B7" s="38" t="s">
        <v>49</v>
      </c>
      <c r="C7" s="28">
        <f t="shared" ref="C7:C15" si="0">IF(D7&gt;0,D7,"")</f>
        <v>150</v>
      </c>
      <c r="D7" s="29">
        <v>150</v>
      </c>
      <c r="E7" s="30">
        <f>IF(B7&gt;0,VLOOKUP(B7,[1]TK_Suvestine!A:F,3,FALSE)/1000*D7,"")</f>
        <v>3.8069999999999999</v>
      </c>
      <c r="F7" s="30">
        <f>IF(B7&gt;0,VLOOKUP(B7,[1]TK_Suvestine!A:F,4,FALSE)/1000*D7,"")</f>
        <v>3.2429999999999999</v>
      </c>
      <c r="G7" s="30">
        <f>IF(B7&gt;0,VLOOKUP(B7,[1]TK_Suvestine!A:F,5,FALSE)/1000*D7,"")</f>
        <v>12.491999999999999</v>
      </c>
      <c r="H7" s="30">
        <f>IF(B7&gt;0,VLOOKUP(B7,[1]TK_Suvestine!A:F,6,FALSE)/1000*D7,"")</f>
        <v>87.060000000000016</v>
      </c>
      <c r="I7" s="26">
        <v>2.6</v>
      </c>
      <c r="J7" s="26">
        <v>30</v>
      </c>
      <c r="K7" s="26">
        <v>2.7</v>
      </c>
      <c r="L7" s="11">
        <f>(I7*4)+(J7*9)+(K7*4)</f>
        <v>291.2</v>
      </c>
      <c r="M7" s="12">
        <f>IF(B7&gt;0,VLOOKUP(B7,[1]TK_Suvestine!A:G,7,FALSE)/1000*D7,"")</f>
        <v>3.7023E-2</v>
      </c>
    </row>
    <row r="8" spans="1:16" x14ac:dyDescent="0.35">
      <c r="A8" s="29" t="str">
        <f>IF(B8&gt;0,VLOOKUP(B8,[1]TK_Suvestine!A:B,2,FALSE),"")</f>
        <v>Duona</v>
      </c>
      <c r="B8" s="50" t="s">
        <v>17</v>
      </c>
      <c r="C8" s="28">
        <f t="shared" si="0"/>
        <v>25</v>
      </c>
      <c r="D8" s="29">
        <v>25</v>
      </c>
      <c r="E8" s="30">
        <f>IF(B8&gt;0,VLOOKUP(B8,[1]TK_Suvestine!A:F,3,FALSE)/1000*D8,"")</f>
        <v>1.9750000000000001</v>
      </c>
      <c r="F8" s="30">
        <f>IF(B8&gt;0,VLOOKUP(B8,[1]TK_Suvestine!A:F,4,FALSE)/1000*D8,"")</f>
        <v>0.4</v>
      </c>
      <c r="G8" s="30">
        <f>IF(B8&gt;0,VLOOKUP(B8,[1]TK_Suvestine!A:F,5,FALSE)/1000*D8,"")</f>
        <v>11.074999999999999</v>
      </c>
      <c r="H8" s="30">
        <f>IF(B8&gt;0,VLOOKUP(B8,[1]TK_Suvestine!A:F,6,FALSE)/1000*D8,"")</f>
        <v>54.25</v>
      </c>
      <c r="I8" s="10">
        <v>5.2</v>
      </c>
      <c r="J8" s="10">
        <v>0.9</v>
      </c>
      <c r="K8" s="10">
        <v>46.6</v>
      </c>
      <c r="L8" s="11">
        <f>(I8*4)+(J8*9)+(K8*4)</f>
        <v>215.3</v>
      </c>
      <c r="M8" s="12">
        <f>IF(B8&gt;0,VLOOKUP(B8,[1]TK_Suvestine!A:G,7,FALSE)/1000*D8,"")</f>
        <v>3.5499999999999997E-2</v>
      </c>
    </row>
    <row r="9" spans="1:16" ht="29" x14ac:dyDescent="0.35">
      <c r="A9" s="27" t="str">
        <f>IF(B9&gt;0,VLOOKUP(B9,[1]TK_Suvestine!A:B,2,FALSE),"")</f>
        <v>Kiaulienos (kumpis)  ir cukinijų maltinukas  (tausojantis)</v>
      </c>
      <c r="B9" s="32" t="s">
        <v>50</v>
      </c>
      <c r="C9" s="28">
        <f t="shared" si="0"/>
        <v>70</v>
      </c>
      <c r="D9" s="29">
        <v>70</v>
      </c>
      <c r="E9" s="30">
        <f>IF(B9&gt;0,VLOOKUP(B9,[1]TK_Suvestine!A:F,3,FALSE)/1000*D9,"")</f>
        <v>11.787214599999999</v>
      </c>
      <c r="F9" s="30">
        <f>IF(B9&gt;0,VLOOKUP(B9,[1]TK_Suvestine!A:F,4,FALSE)/1000*D9,"")</f>
        <v>5.5463225999999999</v>
      </c>
      <c r="G9" s="30">
        <f>IF(B9&gt;0,VLOOKUP(B9,[1]TK_Suvestine!A:F,5,FALSE)/1000*D9,"")</f>
        <v>3.1138583000000009</v>
      </c>
      <c r="H9" s="30">
        <f>IF(B9&gt;0,VLOOKUP(B9,[1]TK_Suvestine!A:F,6,FALSE)/1000*D9,"")</f>
        <v>109.02120600000002</v>
      </c>
      <c r="I9" s="26"/>
      <c r="J9" s="26"/>
      <c r="K9" s="26"/>
      <c r="L9" s="11"/>
      <c r="M9" s="12">
        <f>IF(B9&gt;0,VLOOKUP(B9,[1]TK_Suvestine!A:G,7,FALSE)/1000*D9,"")</f>
        <v>0.31422159999999999</v>
      </c>
    </row>
    <row r="10" spans="1:16" ht="29" x14ac:dyDescent="0.35">
      <c r="A10" s="27" t="str">
        <f>IF(B10&gt;0,VLOOKUP(B10,[1]TK_Suvestine!A:B,2,FALSE),"")</f>
        <v>Biri grikių kruopų košė (tausojantis) (augalinis)</v>
      </c>
      <c r="B10" s="32" t="s">
        <v>51</v>
      </c>
      <c r="C10" s="28">
        <f t="shared" si="0"/>
        <v>90</v>
      </c>
      <c r="D10" s="29">
        <v>90</v>
      </c>
      <c r="E10" s="30">
        <f>IF(B10&gt;0,VLOOKUP(B10,[1]TK_Suvestine!A:F,3,FALSE)/1000*D10,"")</f>
        <v>5.4432000000000009</v>
      </c>
      <c r="F10" s="30">
        <f>IF(B10&gt;0,VLOOKUP(B10,[1]TK_Suvestine!A:F,4,FALSE)/1000*D10,"")</f>
        <v>1.3391999999999999</v>
      </c>
      <c r="G10" s="30">
        <f>IF(B10&gt;0,VLOOKUP(B10,[1]TK_Suvestine!A:F,5,FALSE)/1000*D10,"")</f>
        <v>29.9376</v>
      </c>
      <c r="H10" s="30">
        <f>IF(B10&gt;0,VLOOKUP(B10,[1]TK_Suvestine!A:F,6,FALSE)/1000*D10,"")</f>
        <v>150.768</v>
      </c>
      <c r="I10" s="10">
        <v>0.7</v>
      </c>
      <c r="J10" s="10">
        <v>0</v>
      </c>
      <c r="K10" s="10">
        <v>2.8</v>
      </c>
      <c r="L10" s="11">
        <f>(I10*4)+(J10*9)+(K10*4)</f>
        <v>14</v>
      </c>
      <c r="M10" s="12">
        <f>IF(B10&gt;0,VLOOKUP(B10,[1]TK_Suvestine!A:G,7,FALSE)/1000*D10,"")</f>
        <v>9.9720000000000003E-2</v>
      </c>
    </row>
    <row r="11" spans="1:16" x14ac:dyDescent="0.35">
      <c r="A11" s="27" t="s">
        <v>132</v>
      </c>
      <c r="B11" s="32" t="s">
        <v>52</v>
      </c>
      <c r="C11" s="28">
        <f t="shared" si="0"/>
        <v>60</v>
      </c>
      <c r="D11" s="29">
        <v>60</v>
      </c>
      <c r="E11" s="30">
        <f>IF(B11&gt;0,VLOOKUP(B11,[1]TK_Suvestine!A:F,3,FALSE)/1000*D11,"")</f>
        <v>0.48647999999999991</v>
      </c>
      <c r="F11" s="30">
        <f>IF(B11&gt;0,VLOOKUP(B11,[1]TK_Suvestine!A:F,4,FALSE)/1000*D11,"")</f>
        <v>3.0006599999999999</v>
      </c>
      <c r="G11" s="30">
        <f>IF(B11&gt;0,VLOOKUP(B11,[1]TK_Suvestine!A:F,5,FALSE)/1000*D11,"")</f>
        <v>3.1201800000000008</v>
      </c>
      <c r="H11" s="30">
        <f>IF(B11&gt;0,VLOOKUP(B11,[1]TK_Suvestine!A:F,6,FALSE)/1000*D11,"")</f>
        <v>40.358999999999995</v>
      </c>
      <c r="I11" s="10"/>
      <c r="J11" s="10"/>
      <c r="K11" s="10"/>
      <c r="L11" s="11"/>
      <c r="M11" s="12">
        <f>IF(B11&gt;0,VLOOKUP(B11,[1]TK_Suvestine!A:G,7,FALSE)/1000*D11,"")</f>
        <v>0.13323354000000001</v>
      </c>
    </row>
    <row r="12" spans="1:16" x14ac:dyDescent="0.35">
      <c r="A12" s="27" t="str">
        <f>IF(B12&gt;0,VLOOKUP(B12,[1]TK_Suvestine!A:B,2,FALSE),"")</f>
        <v>Paprika</v>
      </c>
      <c r="B12" s="32" t="s">
        <v>20</v>
      </c>
      <c r="C12" s="28">
        <f t="shared" si="0"/>
        <v>30</v>
      </c>
      <c r="D12" s="29">
        <v>30</v>
      </c>
      <c r="E12" s="30">
        <f>IF(B12&gt;0,VLOOKUP(B12,[1]TK_Suvestine!A:F,3,FALSE)/1000*D12,"")</f>
        <v>0.39</v>
      </c>
      <c r="F12" s="30">
        <f>IF(B12&gt;0,VLOOKUP(B12,[1]TK_Suvestine!A:F,4,FALSE)/1000*D12,"")</f>
        <v>0.15</v>
      </c>
      <c r="G12" s="30">
        <f>IF(B12&gt;0,VLOOKUP(B12,[1]TK_Suvestine!A:F,5,FALSE)/1000*D12,"")</f>
        <v>1.98</v>
      </c>
      <c r="H12" s="30">
        <f>IF(B12&gt;0,VLOOKUP(B12,[1]TK_Suvestine!A:F,6,FALSE)/1000*D12,"")</f>
        <v>8.6999999999999993</v>
      </c>
      <c r="I12" s="10"/>
      <c r="J12" s="10"/>
      <c r="K12" s="10"/>
      <c r="L12" s="11"/>
      <c r="M12" s="12">
        <f>IF(B12&gt;0,VLOOKUP(B12,[1]TK_Suvestine!A:G,7,FALSE)/1000*D12,"")</f>
        <v>0.14249999999999999</v>
      </c>
    </row>
    <row r="13" spans="1:16" x14ac:dyDescent="0.35">
      <c r="A13" s="27" t="str">
        <f>IF(B13&gt;0,VLOOKUP(B13,[1]TK_Suvestine!A:B,2,FALSE),"")</f>
        <v>Vaisiai</v>
      </c>
      <c r="B13" s="32" t="s">
        <v>23</v>
      </c>
      <c r="C13" s="28">
        <v>80</v>
      </c>
      <c r="D13" s="29">
        <v>100</v>
      </c>
      <c r="E13" s="34">
        <f>IF(B13&gt;0,VLOOKUP(B13,[1]TK_Suvestine!A:F,3,FALSE)/1000*D13,"")</f>
        <v>0.4</v>
      </c>
      <c r="F13" s="34">
        <f>IF(B13&gt;0,VLOOKUP(B13,[1]TK_Suvestine!A:F,4,FALSE)/1000*D13,"")</f>
        <v>0.4</v>
      </c>
      <c r="G13" s="34">
        <f>IF(B13&gt;0,VLOOKUP(B13,[1]TK_Suvestine!A:F,5,FALSE)/1000*D13,"")</f>
        <v>13</v>
      </c>
      <c r="H13" s="34">
        <f>IF(B13&gt;0,VLOOKUP(B13,[1]TK_Suvestine!A:F,6,FALSE)/1000*D13,"")</f>
        <v>53</v>
      </c>
      <c r="I13" s="10"/>
      <c r="J13" s="10"/>
      <c r="K13" s="10"/>
      <c r="L13" s="11"/>
      <c r="M13" s="12"/>
    </row>
    <row r="14" spans="1:16" hidden="1" x14ac:dyDescent="0.35">
      <c r="A14" s="29" t="str">
        <f>IF(B14&gt;0,VLOOKUP(B14,[1]TK_Suvestine!A:B,2,FALSE),"")</f>
        <v/>
      </c>
      <c r="B14" s="32"/>
      <c r="C14" s="28" t="str">
        <f t="shared" si="0"/>
        <v/>
      </c>
      <c r="D14" s="29"/>
      <c r="E14" s="30" t="str">
        <f>IF(B14&gt;0,VLOOKUP(B14,[1]TK_Suvestine!A:F,3,FALSE)/1000*D14,"")</f>
        <v/>
      </c>
      <c r="F14" s="30" t="str">
        <f>IF(B14&gt;0,VLOOKUP(B14,[1]TK_Suvestine!A:F,4,FALSE)/1000*D14,"")</f>
        <v/>
      </c>
      <c r="G14" s="30" t="str">
        <f>IF(B14&gt;0,VLOOKUP(B14,[1]TK_Suvestine!A:F,5,FALSE)/1000*D14,"")</f>
        <v/>
      </c>
      <c r="H14" s="30" t="str">
        <f>IF(B14&gt;0,VLOOKUP(B14,[1]TK_Suvestine!A:F,6,FALSE)/1000*D14,"")</f>
        <v/>
      </c>
      <c r="I14" s="10">
        <v>0</v>
      </c>
      <c r="J14" s="10">
        <v>0</v>
      </c>
      <c r="K14" s="10">
        <v>0</v>
      </c>
      <c r="L14" s="11">
        <f>(I14*4)+(J14*9)+(K14*4)</f>
        <v>0</v>
      </c>
      <c r="M14" s="12" t="str">
        <f>IF(B14&gt;0,VLOOKUP(B14,[1]TK_Suvestine!A:G,7,FALSE)/1000*D14,"")</f>
        <v/>
      </c>
    </row>
    <row r="15" spans="1:16" hidden="1" x14ac:dyDescent="0.35">
      <c r="A15" s="35" t="str">
        <f>IF(B15&gt;0,VLOOKUP(B15,[1]TK_Suvestine!A:B,2,FALSE),"")</f>
        <v/>
      </c>
      <c r="B15" s="50"/>
      <c r="C15" s="28" t="str">
        <f t="shared" si="0"/>
        <v/>
      </c>
      <c r="D15" s="29"/>
      <c r="E15" s="30" t="str">
        <f>IF(B15&gt;0,VLOOKUP(B15,[1]TK_Suvestine!A:F,3,FALSE)/1000*D15,"")</f>
        <v/>
      </c>
      <c r="F15" s="30" t="str">
        <f>IF(B15&gt;0,VLOOKUP(B15,[1]TK_Suvestine!A:F,4,FALSE)/1000*D15,"")</f>
        <v/>
      </c>
      <c r="G15" s="30" t="str">
        <f>IF(B15&gt;0,VLOOKUP(B15,[1]TK_Suvestine!A:F,5,FALSE)/1000*D15,"")</f>
        <v/>
      </c>
      <c r="H15" s="30" t="str">
        <f>IF(B15&gt;0,VLOOKUP(B15,[1]TK_Suvestine!A:F,6,FALSE)/1000*D15,"")</f>
        <v/>
      </c>
      <c r="I15" s="10">
        <v>0</v>
      </c>
      <c r="J15" s="10">
        <v>0</v>
      </c>
      <c r="K15" s="10">
        <v>0</v>
      </c>
      <c r="L15" s="11">
        <f>(I15*4)+(J15*9)+(K15*4)</f>
        <v>0</v>
      </c>
      <c r="M15" s="12" t="str">
        <f>IF(B15&gt;0,VLOOKUP(B15,[1]TK_Suvestine!A:G,7,FALSE)/1000*D15,"")</f>
        <v/>
      </c>
      <c r="N15" s="13"/>
      <c r="O15" s="13"/>
      <c r="P15" s="13"/>
    </row>
    <row r="16" spans="1:16" ht="15" hidden="1" customHeight="1" x14ac:dyDescent="0.35">
      <c r="I16" s="138" t="s">
        <v>2</v>
      </c>
      <c r="J16" s="138"/>
      <c r="K16" s="138"/>
      <c r="L16" s="138"/>
      <c r="M16" s="25"/>
    </row>
    <row r="17" spans="1:13" ht="15" hidden="1" customHeight="1" x14ac:dyDescent="0.35">
      <c r="A17" s="139" t="s">
        <v>24</v>
      </c>
      <c r="B17" s="139"/>
      <c r="C17" s="139"/>
      <c r="D17" s="139"/>
      <c r="E17" s="139"/>
      <c r="F17" s="139"/>
      <c r="G17" s="139"/>
      <c r="H17" s="139"/>
      <c r="I17" s="141" t="s">
        <v>7</v>
      </c>
      <c r="J17" s="142"/>
      <c r="K17" s="143"/>
      <c r="L17" s="135" t="s">
        <v>8</v>
      </c>
      <c r="M17" s="25"/>
    </row>
    <row r="18" spans="1:13" ht="29" hidden="1" x14ac:dyDescent="0.35">
      <c r="A18" s="135" t="s">
        <v>3</v>
      </c>
      <c r="B18" s="144" t="s">
        <v>4</v>
      </c>
      <c r="C18" s="135" t="s">
        <v>5</v>
      </c>
      <c r="D18" s="146" t="s">
        <v>6</v>
      </c>
      <c r="E18" s="132" t="s">
        <v>7</v>
      </c>
      <c r="F18" s="133"/>
      <c r="G18" s="134"/>
      <c r="H18" s="135" t="s">
        <v>8</v>
      </c>
      <c r="I18" s="4" t="s">
        <v>10</v>
      </c>
      <c r="J18" s="4" t="s">
        <v>11</v>
      </c>
      <c r="K18" s="4" t="s">
        <v>13</v>
      </c>
      <c r="L18" s="136"/>
      <c r="M18" s="137" t="s">
        <v>9</v>
      </c>
    </row>
    <row r="19" spans="1:13" ht="29" hidden="1" x14ac:dyDescent="0.35">
      <c r="A19" s="136"/>
      <c r="B19" s="145"/>
      <c r="C19" s="136"/>
      <c r="D19" s="147"/>
      <c r="E19" s="4" t="s">
        <v>10</v>
      </c>
      <c r="F19" s="4" t="s">
        <v>11</v>
      </c>
      <c r="G19" s="4" t="s">
        <v>12</v>
      </c>
      <c r="H19" s="136"/>
      <c r="I19" s="10">
        <v>5.4349999999999996</v>
      </c>
      <c r="J19" s="10">
        <v>2.69</v>
      </c>
      <c r="K19" s="10">
        <v>33.28</v>
      </c>
      <c r="L19" s="11">
        <f t="shared" ref="L19:L24" si="1">(I19*4)+(J19*9)+(K19*4)</f>
        <v>179.07</v>
      </c>
      <c r="M19" s="137"/>
    </row>
    <row r="20" spans="1:13" hidden="1" x14ac:dyDescent="0.35">
      <c r="A20" s="29" t="str">
        <f>IF(B20&gt;0,VLOOKUP(B20,[1]TK_Suvestine!A:B,2,FALSE),"")</f>
        <v/>
      </c>
      <c r="B20" s="38"/>
      <c r="C20" s="28"/>
      <c r="D20" s="8">
        <v>45</v>
      </c>
      <c r="E20" s="9" t="str">
        <f>IF(B20&gt;0,VLOOKUP(B20,[1]TK_Suvestine!A:F,3,FALSE)/1000*D20,"")</f>
        <v/>
      </c>
      <c r="F20" s="9" t="str">
        <f>IF(B20&gt;0,VLOOKUP(B20,[1]TK_Suvestine!A:F,4,FALSE)/1000*D20,"")</f>
        <v/>
      </c>
      <c r="G20" s="9" t="str">
        <f>IF(B20&gt;0,VLOOKUP(B20,[1]TK_Suvestine!A:F,5,FALSE)/1000*D20,"")</f>
        <v/>
      </c>
      <c r="H20" s="9" t="str">
        <f>IF(B20&gt;0,VLOOKUP(B20,[1]TK_Suvestine!A:F,6,FALSE)/1000*D20,"")</f>
        <v/>
      </c>
      <c r="I20" s="8">
        <v>2.4</v>
      </c>
      <c r="J20" s="8">
        <v>30</v>
      </c>
      <c r="K20" s="8">
        <v>3.1</v>
      </c>
      <c r="L20" s="11">
        <f t="shared" si="1"/>
        <v>292</v>
      </c>
      <c r="M20" s="12" t="str">
        <f>IF(B20&gt;0,VLOOKUP(B20,[1]TK_Suvestine!A:G,7,FALSE)/1000*D20,"")</f>
        <v/>
      </c>
    </row>
    <row r="21" spans="1:13" hidden="1" x14ac:dyDescent="0.35">
      <c r="A21" s="29" t="str">
        <f>IF(B21&gt;0,VLOOKUP(B21,[1]TK_Suvestine!A:B,2,FALSE),"")</f>
        <v/>
      </c>
      <c r="B21" s="38"/>
      <c r="C21" s="28"/>
      <c r="D21" s="8">
        <v>15</v>
      </c>
      <c r="E21" s="9" t="str">
        <f>IF(B21&gt;0,VLOOKUP(B21,[1]TK_Suvestine!A:F,3,FALSE)/1000*D21,"")</f>
        <v/>
      </c>
      <c r="F21" s="9" t="str">
        <f>IF(B21&gt;0,VLOOKUP(B21,[1]TK_Suvestine!A:F,4,FALSE)/1000*D21,"")</f>
        <v/>
      </c>
      <c r="G21" s="9" t="str">
        <f>IF(B21&gt;0,VLOOKUP(B21,[1]TK_Suvestine!A:F,5,FALSE)/1000*D21,"")</f>
        <v/>
      </c>
      <c r="H21" s="9" t="str">
        <f>IF(B21&gt;0,VLOOKUP(B21,[1]TK_Suvestine!A:F,6,FALSE)/1000*D21,"")</f>
        <v/>
      </c>
      <c r="I21" s="8">
        <v>2.4</v>
      </c>
      <c r="J21" s="8">
        <v>30</v>
      </c>
      <c r="K21" s="8">
        <v>3.1</v>
      </c>
      <c r="L21" s="11">
        <f t="shared" si="1"/>
        <v>292</v>
      </c>
      <c r="M21" s="12" t="str">
        <f>IF(B21&gt;0,VLOOKUP(B21,[1]TK_Suvestine!A:G,7,FALSE)/1000*D21,"")</f>
        <v/>
      </c>
    </row>
    <row r="22" spans="1:13" hidden="1" x14ac:dyDescent="0.35">
      <c r="A22" s="5" t="str">
        <f>IF(B22&gt;0,VLOOKUP(B22,[1]TK_Suvestine!A:B,2,FALSE),"")</f>
        <v/>
      </c>
      <c r="B22" s="47"/>
      <c r="C22" s="28"/>
      <c r="D22" s="5">
        <v>150</v>
      </c>
      <c r="E22" s="9" t="str">
        <f>IF(B22&gt;0,VLOOKUP(B22,[1]TK_Suvestine!A:F,3,FALSE)/1000*D22,"")</f>
        <v/>
      </c>
      <c r="F22" s="9" t="str">
        <f>IF(B22&gt;0,VLOOKUP(B22,[1]TK_Suvestine!A:F,4,FALSE)/1000*D22,"")</f>
        <v/>
      </c>
      <c r="G22" s="9" t="str">
        <f>IF(B22&gt;0,VLOOKUP(B22,[1]TK_Suvestine!A:F,5,FALSE)/1000*D22,"")</f>
        <v/>
      </c>
      <c r="H22" s="9" t="str">
        <f>IF(B22&gt;0,VLOOKUP(B22,[1]TK_Suvestine!A:F,6,FALSE)/1000*D22,"")</f>
        <v/>
      </c>
      <c r="I22" s="10">
        <v>0</v>
      </c>
      <c r="J22" s="10">
        <v>0</v>
      </c>
      <c r="K22" s="10">
        <v>0</v>
      </c>
      <c r="L22" s="11">
        <f t="shared" si="1"/>
        <v>0</v>
      </c>
      <c r="M22" s="12" t="str">
        <f>IF(B22&gt;0,VLOOKUP(B22,[1]TK_Suvestine!A:G,7,FALSE)/1000*D22,"")</f>
        <v/>
      </c>
    </row>
    <row r="23" spans="1:13" hidden="1" x14ac:dyDescent="0.35">
      <c r="A23" s="27" t="str">
        <f>IF(B23&gt;0,VLOOKUP(B23,[1]TK_Suvestine!A:B,2,FALSE),"")</f>
        <v/>
      </c>
      <c r="B23" s="39"/>
      <c r="C23" s="28" t="str">
        <f t="shared" ref="C23:C25" si="2">IF(D23&gt;0,D23,"")</f>
        <v/>
      </c>
      <c r="D23" s="5"/>
      <c r="E23" s="9" t="str">
        <f>IF(B23&gt;0,VLOOKUP(B23,[1]TK_Suvestine!A:F,3,FALSE)/1000*D23,"")</f>
        <v/>
      </c>
      <c r="F23" s="9" t="str">
        <f>IF(B23&gt;0,VLOOKUP(B23,[1]TK_Suvestine!A:F,4,FALSE)/1000*D23,"")</f>
        <v/>
      </c>
      <c r="G23" s="9" t="str">
        <f>IF(B23&gt;0,VLOOKUP(B23,[1]TK_Suvestine!A:F,5,FALSE)/1000*D23,"")</f>
        <v/>
      </c>
      <c r="H23" s="9" t="str">
        <f>IF(B23&gt;0,VLOOKUP(B23,[1]TK_Suvestine!A:F,6,FALSE)/1000*D23,"")</f>
        <v/>
      </c>
      <c r="I23" s="10">
        <v>0</v>
      </c>
      <c r="J23" s="10">
        <v>0</v>
      </c>
      <c r="K23" s="10">
        <v>0</v>
      </c>
      <c r="L23" s="11">
        <f t="shared" si="1"/>
        <v>0</v>
      </c>
      <c r="M23" s="12" t="str">
        <f>IF(B23&gt;0,VLOOKUP(B23,[1]TK_Suvestine!A:G,7,FALSE)/1000*D23,"")</f>
        <v/>
      </c>
    </row>
    <row r="24" spans="1:13" hidden="1" x14ac:dyDescent="0.35">
      <c r="A24" s="40" t="str">
        <f>IF(B24&gt;0,VLOOKUP(B24,[1]TK_Suvestine!A:B,2,FALSE),"")</f>
        <v/>
      </c>
      <c r="B24" s="41"/>
      <c r="C24" s="28" t="str">
        <f t="shared" si="2"/>
        <v/>
      </c>
      <c r="D24" s="5"/>
      <c r="E24" s="9" t="str">
        <f>IF(B24&gt;0,VLOOKUP(B24,[1]TK_Suvestine!A:F,3,FALSE)/1000*D24,"")</f>
        <v/>
      </c>
      <c r="F24" s="9" t="str">
        <f>IF(B24&gt;0,VLOOKUP(B24,[1]TK_Suvestine!A:F,4,FALSE)/1000*D24,"")</f>
        <v/>
      </c>
      <c r="G24" s="9" t="str">
        <f>IF(B24&gt;0,VLOOKUP(B24,[1]TK_Suvestine!A:F,5,FALSE)/1000*D24,"")</f>
        <v/>
      </c>
      <c r="H24" s="9" t="str">
        <f>IF(B24&gt;0,VLOOKUP(B24,[1]TK_Suvestine!A:F,6,FALSE)/1000*D24,"")</f>
        <v/>
      </c>
      <c r="I24" s="10">
        <v>0</v>
      </c>
      <c r="J24" s="10">
        <v>0</v>
      </c>
      <c r="K24" s="10">
        <v>0</v>
      </c>
      <c r="L24" s="8">
        <f t="shared" si="1"/>
        <v>0</v>
      </c>
      <c r="M24" s="12" t="str">
        <f>IF(B24&gt;0,VLOOKUP(B24,[1]TK_Suvestine!A:G,7,FALSE)/1000*D24,"")</f>
        <v/>
      </c>
    </row>
    <row r="25" spans="1:13" hidden="1" x14ac:dyDescent="0.35">
      <c r="A25" s="29" t="str">
        <f>IF(B25&gt;0,VLOOKUP(B25,[1]TK_Suvestine!A:B,2,FALSE),"")</f>
        <v/>
      </c>
      <c r="B25" s="39"/>
      <c r="C25" s="28" t="str">
        <f t="shared" si="2"/>
        <v/>
      </c>
      <c r="D25" s="5"/>
      <c r="E25" s="9" t="str">
        <f>IF(B25&gt;0,VLOOKUP(B25,[1]TK_Suvestine!A:F,3,FALSE)/1000*D25,"")</f>
        <v/>
      </c>
      <c r="F25" s="9" t="str">
        <f>IF(B25&gt;0,VLOOKUP(B25,[1]TK_Suvestine!A:F,4,FALSE)/1000*D25,"")</f>
        <v/>
      </c>
      <c r="G25" s="9" t="str">
        <f>IF(B25&gt;0,VLOOKUP(B25,[1]TK_Suvestine!A:F,5,FALSE)/1000*D25,"")</f>
        <v/>
      </c>
      <c r="H25" s="9" t="str">
        <f>IF(B25&gt;0,VLOOKUP(B25,[1]TK_Suvestine!A:F,6,FALSE)/1000*D25,"")</f>
        <v/>
      </c>
      <c r="I25" s="8">
        <f>SUM(I19:I24)</f>
        <v>10.234999999999999</v>
      </c>
      <c r="J25" s="8">
        <f>SUM(J19:J24)</f>
        <v>62.69</v>
      </c>
      <c r="K25" s="8">
        <f>SUM(K19:K24)</f>
        <v>39.480000000000004</v>
      </c>
      <c r="L25" s="8">
        <f>SUM(L19:L24)</f>
        <v>763.06999999999994</v>
      </c>
      <c r="M25" s="12" t="str">
        <f>IF(B25&gt;0,VLOOKUP(B25,[1]TK_Suvestine!A:G,7,FALSE)/1000*D25,"")</f>
        <v/>
      </c>
    </row>
    <row r="26" spans="1:13" ht="15" hidden="1" customHeight="1" x14ac:dyDescent="0.35">
      <c r="A26" s="129" t="s">
        <v>15</v>
      </c>
      <c r="B26" s="130"/>
      <c r="C26" s="131"/>
      <c r="D26" s="42"/>
      <c r="E26" s="43">
        <f>SUM(E20:E25)</f>
        <v>0</v>
      </c>
      <c r="F26" s="43">
        <f>SUM(F20:F25)</f>
        <v>0</v>
      </c>
      <c r="G26" s="43">
        <f>SUM(G20:G25)</f>
        <v>0</v>
      </c>
      <c r="H26" s="43">
        <f>SUM(H20:H25)</f>
        <v>0</v>
      </c>
      <c r="M26" s="16">
        <f>SUM(M20:M25)</f>
        <v>0</v>
      </c>
    </row>
    <row r="27" spans="1:13" x14ac:dyDescent="0.35">
      <c r="A27" s="45" t="str">
        <f>IF(B27&gt;0,VLOOKUP(B27,[1]TK_Suvestine!A:B,2,FALSE),"")</f>
        <v xml:space="preserve">Sklindžiai  </v>
      </c>
      <c r="B27" s="38" t="s">
        <v>53</v>
      </c>
      <c r="C27" s="5">
        <f t="shared" ref="C27:C32" si="3">IF(D27&gt;0,D27,"")</f>
        <v>120</v>
      </c>
      <c r="D27" s="5">
        <v>120</v>
      </c>
      <c r="E27" s="46">
        <f>IF(B27&gt;0,VLOOKUP(B27,[1]TK_Suvestine!A:F,3,FALSE)/1000*D27,"")</f>
        <v>8.7749999999999986</v>
      </c>
      <c r="F27" s="46">
        <f>IF(B27&gt;0,VLOOKUP(B27,[1]TK_Suvestine!A:F,4,FALSE)/1000*D27,"")</f>
        <v>9.5173200000000016</v>
      </c>
      <c r="G27" s="46">
        <f>IF(B27&gt;0,VLOOKUP(B27,[1]TK_Suvestine!A:F,5,FALSE)/1000*D27,"")</f>
        <v>43.254600000000003</v>
      </c>
      <c r="H27" s="46">
        <f>IF(B27&gt;0,VLOOKUP(B27,[1]TK_Suvestine!A:F,6,FALSE)/1000*D27,"")</f>
        <v>289.74372000000005</v>
      </c>
      <c r="I27" s="8"/>
      <c r="J27" s="8"/>
      <c r="K27" s="8"/>
      <c r="L27" s="8">
        <f t="shared" ref="L27:L31" si="4">(I27*4)+(J27*9)+(K27*4)</f>
        <v>0</v>
      </c>
      <c r="M27" s="12">
        <f>IF(B27&gt;0,VLOOKUP(B27,[1]TK_Suvestine!A:G,7,FALSE)/1000*D27,"")</f>
        <v>0.15419280000000002</v>
      </c>
    </row>
    <row r="28" spans="1:13" ht="15" customHeight="1" x14ac:dyDescent="0.35">
      <c r="A28" s="45" t="str">
        <f>IF(B28&gt;0,VLOOKUP(B28,[1]TK_Suvestine!A:B,2,FALSE),"")</f>
        <v>Trintos uogos</v>
      </c>
      <c r="B28" s="32" t="s">
        <v>14</v>
      </c>
      <c r="C28" s="5">
        <f t="shared" si="3"/>
        <v>20</v>
      </c>
      <c r="D28" s="5">
        <v>20</v>
      </c>
      <c r="E28" s="46">
        <f>IF(B28&gt;0,VLOOKUP(B28,[1]TK_Suvestine!A:F,3,FALSE)/1000*D28,"")</f>
        <v>0.25680000000000003</v>
      </c>
      <c r="F28" s="46">
        <f>IF(B28&gt;0,VLOOKUP(B28,[1]TK_Suvestine!A:F,4,FALSE)/1000*D28,"")</f>
        <v>0.12840000000000001</v>
      </c>
      <c r="G28" s="46">
        <f>IF(B28&gt;0,VLOOKUP(B28,[1]TK_Suvestine!A:F,5,FALSE)/1000*D28,"")</f>
        <v>3.3380000000000001</v>
      </c>
      <c r="H28" s="46">
        <f>IF(B28&gt;0,VLOOKUP(B28,[1]TK_Suvestine!A:F,6,FALSE)/1000*D28,"")</f>
        <v>10.502000000000001</v>
      </c>
      <c r="I28" s="8"/>
      <c r="J28" s="8"/>
      <c r="K28" s="8"/>
      <c r="L28" s="8">
        <f t="shared" si="4"/>
        <v>0</v>
      </c>
      <c r="M28" s="12">
        <f>IF(B28&gt;0,VLOOKUP(B28,[1]TK_Suvestine!A:G,7,FALSE)/1000*D28,"")</f>
        <v>9.6953999999999999E-2</v>
      </c>
    </row>
    <row r="29" spans="1:13" ht="15" customHeight="1" x14ac:dyDescent="0.35">
      <c r="A29" s="113" t="str">
        <f>IF(B29&gt;0,VLOOKUP(B29,[1]TK_Suvestine!A:B,2,FALSE),"")</f>
        <v>Pienas 2.5%</v>
      </c>
      <c r="B29" s="32" t="s">
        <v>54</v>
      </c>
      <c r="C29" s="5">
        <f t="shared" si="3"/>
        <v>100</v>
      </c>
      <c r="D29" s="5">
        <v>100</v>
      </c>
      <c r="E29" s="46">
        <f>IF(B29&gt;0,VLOOKUP(B29,[1]TK_Suvestine!A:F,3,FALSE)/1000*D29,"")</f>
        <v>3.4000000000000004</v>
      </c>
      <c r="F29" s="46">
        <f>IF(B29&gt;0,VLOOKUP(B29,[1]TK_Suvestine!A:F,4,FALSE)/1000*D29,"")</f>
        <v>2.5</v>
      </c>
      <c r="G29" s="46">
        <f>IF(B29&gt;0,VLOOKUP(B29,[1]TK_Suvestine!A:F,5,FALSE)/1000*D29,"")</f>
        <v>4.9000000000000004</v>
      </c>
      <c r="H29" s="46">
        <f>IF(B29&gt;0,VLOOKUP(B29,[1]TK_Suvestine!A:F,6,FALSE)/1000*D29,"")</f>
        <v>56.000000000000007</v>
      </c>
      <c r="I29" s="8"/>
      <c r="J29" s="8"/>
      <c r="K29" s="8"/>
      <c r="L29" s="8">
        <f t="shared" si="4"/>
        <v>0</v>
      </c>
      <c r="M29" s="12">
        <f>IF(B29&gt;0,VLOOKUP(B29,[1]TK_Suvestine!A:G,7,FALSE)/1000*D29,"")</f>
        <v>8.3000000000000004E-2</v>
      </c>
    </row>
    <row r="30" spans="1:13" ht="15" hidden="1" customHeight="1" x14ac:dyDescent="0.35">
      <c r="A30" s="45" t="str">
        <f>IF(B30&gt;0,VLOOKUP(B30,[1]TK_Suvestine!A:B,2,FALSE),"")</f>
        <v/>
      </c>
      <c r="B30" s="47"/>
      <c r="C30" s="5" t="str">
        <f t="shared" si="3"/>
        <v/>
      </c>
      <c r="D30" s="5"/>
      <c r="E30" s="46" t="str">
        <f>IF(B30&gt;0,VLOOKUP(B30,[1]TK_Suvestine!A:F,3,FALSE)/1000*D30,"")</f>
        <v/>
      </c>
      <c r="F30" s="46" t="str">
        <f>IF(B30&gt;0,VLOOKUP(B30,[1]TK_Suvestine!A:F,4,FALSE)/1000*D30,"")</f>
        <v/>
      </c>
      <c r="G30" s="46" t="str">
        <f>IF(B30&gt;0,VLOOKUP(B30,[1]TK_Suvestine!A:F,5,FALSE)/1000*D30,"")</f>
        <v/>
      </c>
      <c r="H30" s="46" t="str">
        <f>IF(B30&gt;0,VLOOKUP(B30,[1]TK_Suvestine!A:F,6,FALSE)/1000*D30,"")</f>
        <v/>
      </c>
      <c r="I30" s="8"/>
      <c r="J30" s="8"/>
      <c r="K30" s="8"/>
      <c r="L30" s="8">
        <f t="shared" si="4"/>
        <v>0</v>
      </c>
      <c r="M30" s="12" t="str">
        <f>IF(B30&gt;0,VLOOKUP(B30,[1]TK_Suvestine!A:G,7,FALSE)/1000*D30,"")</f>
        <v/>
      </c>
    </row>
    <row r="31" spans="1:13" ht="15" hidden="1" customHeight="1" x14ac:dyDescent="0.35">
      <c r="A31" s="45" t="str">
        <f>IF(B31&gt;0,VLOOKUP(B31,[1]TK_Suvestine!A:B,2,FALSE),"")</f>
        <v/>
      </c>
      <c r="B31" s="41"/>
      <c r="C31" s="5" t="str">
        <f t="shared" si="3"/>
        <v/>
      </c>
      <c r="D31" s="5"/>
      <c r="E31" s="46" t="str">
        <f>IF(B31&gt;0,VLOOKUP(B31,[1]TK_Suvestine!A:F,3,FALSE)/1000*D31,"")</f>
        <v/>
      </c>
      <c r="F31" s="46" t="str">
        <f>IF(B31&gt;0,VLOOKUP(B31,[1]TK_Suvestine!A:F,4,FALSE)/1000*D31,"")</f>
        <v/>
      </c>
      <c r="G31" s="46" t="str">
        <f>IF(B31&gt;0,VLOOKUP(B31,[1]TK_Suvestine!A:F,5,FALSE)/1000*D31,"")</f>
        <v/>
      </c>
      <c r="H31" s="46" t="str">
        <f>IF(B31&gt;0,VLOOKUP(B31,[1]TK_Suvestine!A:F,6,FALSE)/1000*D31,"")</f>
        <v/>
      </c>
      <c r="I31" s="8"/>
      <c r="J31" s="8"/>
      <c r="K31" s="8"/>
      <c r="L31" s="8">
        <f t="shared" si="4"/>
        <v>0</v>
      </c>
      <c r="M31" s="12" t="str">
        <f>IF(B31&gt;0,VLOOKUP(B31,[1]TK_Suvestine!A:G,7,FALSE)/1000*D31,"")</f>
        <v/>
      </c>
    </row>
    <row r="32" spans="1:13" ht="15" hidden="1" customHeight="1" x14ac:dyDescent="0.35">
      <c r="A32" s="45" t="str">
        <f>IF(B32&gt;0,VLOOKUP(B32,[1]TK_Suvestine!A:B,2,FALSE),"")</f>
        <v/>
      </c>
      <c r="B32" s="41"/>
      <c r="C32" s="5" t="str">
        <f t="shared" si="3"/>
        <v/>
      </c>
      <c r="D32" s="5"/>
      <c r="E32" s="46" t="str">
        <f>IF(B32&gt;0,VLOOKUP(B32,[1]TK_Suvestine!A:F,3,FALSE)/1000*D32,"")</f>
        <v/>
      </c>
      <c r="F32" s="46" t="str">
        <f>IF(B32&gt;0,VLOOKUP(B32,[1]TK_Suvestine!A:F,4,FALSE)/1000*D32,"")</f>
        <v/>
      </c>
      <c r="G32" s="46" t="str">
        <f>IF(B32&gt;0,VLOOKUP(B32,[1]TK_Suvestine!A:F,5,FALSE)/1000*D32,"")</f>
        <v/>
      </c>
      <c r="H32" s="46" t="str">
        <f>IF(B32&gt;0,VLOOKUP(B32,[1]TK_Suvestine!A:F,6,FALSE)/1000*D32,"")</f>
        <v/>
      </c>
      <c r="I32" s="8">
        <f>SUM(I27:I31)</f>
        <v>0</v>
      </c>
      <c r="J32" s="8">
        <f>SUM(J27:J31)</f>
        <v>0</v>
      </c>
      <c r="K32" s="8">
        <f>SUM(K27:K31)</f>
        <v>0</v>
      </c>
      <c r="L32" s="8">
        <f>SUM(L27:L31)</f>
        <v>0</v>
      </c>
      <c r="M32" s="12" t="str">
        <f>IF(B32&gt;0,VLOOKUP(B32,[1]TK_Suvestine!A:G,7,FALSE)/1000*D32,"")</f>
        <v/>
      </c>
    </row>
    <row r="33" spans="1:8" x14ac:dyDescent="0.35">
      <c r="A33" s="13"/>
      <c r="B33" s="48"/>
      <c r="C33" s="13"/>
      <c r="D33" s="13"/>
      <c r="E33" s="13"/>
      <c r="F33" s="13"/>
      <c r="G33" s="13"/>
      <c r="H33" s="13"/>
    </row>
    <row r="35" spans="1:8" x14ac:dyDescent="0.35">
      <c r="E35" s="49"/>
    </row>
  </sheetData>
  <mergeCells count="23">
    <mergeCell ref="I3:L3"/>
    <mergeCell ref="A4:H4"/>
    <mergeCell ref="I4:K4"/>
    <mergeCell ref="L4:L5"/>
    <mergeCell ref="A5:A6"/>
    <mergeCell ref="B5:B6"/>
    <mergeCell ref="C5:C6"/>
    <mergeCell ref="D5:D6"/>
    <mergeCell ref="A26:C26"/>
    <mergeCell ref="E5:G5"/>
    <mergeCell ref="H5:H6"/>
    <mergeCell ref="M5:M6"/>
    <mergeCell ref="I16:L16"/>
    <mergeCell ref="A17:H17"/>
    <mergeCell ref="I17:K17"/>
    <mergeCell ref="L17:L18"/>
    <mergeCell ref="A18:A19"/>
    <mergeCell ref="B18:B19"/>
    <mergeCell ref="C18:C19"/>
    <mergeCell ref="D18:D19"/>
    <mergeCell ref="E18:G18"/>
    <mergeCell ref="H18:H19"/>
    <mergeCell ref="M18:M19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apas308">
    <tabColor rgb="FFFFC000"/>
    <pageSetUpPr fitToPage="1"/>
  </sheetPr>
  <dimension ref="A1:O30"/>
  <sheetViews>
    <sheetView showWhiteSpace="0" topLeftCell="A2" zoomScaleNormal="100" workbookViewId="0">
      <selection activeCell="A30" sqref="A30"/>
    </sheetView>
  </sheetViews>
  <sheetFormatPr defaultRowHeight="14.5" x14ac:dyDescent="0.35"/>
  <cols>
    <col min="1" max="1" width="41.81640625" style="37" customWidth="1"/>
    <col min="2" max="2" width="5.7265625" style="3" customWidth="1"/>
    <col min="3" max="3" width="7.54296875" style="3" customWidth="1"/>
    <col min="4" max="4" width="8.81640625" style="3" hidden="1" customWidth="1"/>
    <col min="5" max="5" width="9.08984375" style="3"/>
    <col min="6" max="6" width="8.54296875" style="3" customWidth="1"/>
    <col min="7" max="7" width="12.54296875" style="3" customWidth="1"/>
    <col min="8" max="8" width="11.54296875" style="3" customWidth="1"/>
    <col min="9" max="9" width="10.36328125" style="3" hidden="1" customWidth="1"/>
    <col min="10" max="10" width="10.54296875" style="3" hidden="1" customWidth="1"/>
    <col min="11" max="11" width="10" style="3" hidden="1" customWidth="1"/>
    <col min="12" max="12" width="9.54296875" style="3" hidden="1" customWidth="1"/>
    <col min="13" max="13" width="11.81640625" style="3" hidden="1" customWidth="1"/>
    <col min="14" max="14" width="0" style="3" hidden="1" customWidth="1"/>
    <col min="15" max="256" width="9.08984375" style="3"/>
    <col min="257" max="257" width="66.26953125" style="3" customWidth="1"/>
    <col min="258" max="258" width="5.7265625" style="3" customWidth="1"/>
    <col min="259" max="259" width="7.54296875" style="3" customWidth="1"/>
    <col min="260" max="260" width="8.81640625" style="3" customWidth="1"/>
    <col min="261" max="261" width="9.08984375" style="3"/>
    <col min="262" max="262" width="8.54296875" style="3" customWidth="1"/>
    <col min="263" max="263" width="12.54296875" style="3" customWidth="1"/>
    <col min="264" max="264" width="11.54296875" style="3" customWidth="1"/>
    <col min="265" max="268" width="0" style="3" hidden="1" customWidth="1"/>
    <col min="269" max="512" width="9.08984375" style="3"/>
    <col min="513" max="513" width="66.26953125" style="3" customWidth="1"/>
    <col min="514" max="514" width="5.7265625" style="3" customWidth="1"/>
    <col min="515" max="515" width="7.54296875" style="3" customWidth="1"/>
    <col min="516" max="516" width="8.81640625" style="3" customWidth="1"/>
    <col min="517" max="517" width="9.08984375" style="3"/>
    <col min="518" max="518" width="8.54296875" style="3" customWidth="1"/>
    <col min="519" max="519" width="12.54296875" style="3" customWidth="1"/>
    <col min="520" max="520" width="11.54296875" style="3" customWidth="1"/>
    <col min="521" max="524" width="0" style="3" hidden="1" customWidth="1"/>
    <col min="525" max="768" width="9.08984375" style="3"/>
    <col min="769" max="769" width="66.26953125" style="3" customWidth="1"/>
    <col min="770" max="770" width="5.7265625" style="3" customWidth="1"/>
    <col min="771" max="771" width="7.54296875" style="3" customWidth="1"/>
    <col min="772" max="772" width="8.81640625" style="3" customWidth="1"/>
    <col min="773" max="773" width="9.08984375" style="3"/>
    <col min="774" max="774" width="8.54296875" style="3" customWidth="1"/>
    <col min="775" max="775" width="12.54296875" style="3" customWidth="1"/>
    <col min="776" max="776" width="11.54296875" style="3" customWidth="1"/>
    <col min="777" max="780" width="0" style="3" hidden="1" customWidth="1"/>
    <col min="781" max="1024" width="9.08984375" style="3"/>
    <col min="1025" max="1025" width="66.26953125" style="3" customWidth="1"/>
    <col min="1026" max="1026" width="5.7265625" style="3" customWidth="1"/>
    <col min="1027" max="1027" width="7.54296875" style="3" customWidth="1"/>
    <col min="1028" max="1028" width="8.81640625" style="3" customWidth="1"/>
    <col min="1029" max="1029" width="9.08984375" style="3"/>
    <col min="1030" max="1030" width="8.54296875" style="3" customWidth="1"/>
    <col min="1031" max="1031" width="12.54296875" style="3" customWidth="1"/>
    <col min="1032" max="1032" width="11.54296875" style="3" customWidth="1"/>
    <col min="1033" max="1036" width="0" style="3" hidden="1" customWidth="1"/>
    <col min="1037" max="1280" width="9.08984375" style="3"/>
    <col min="1281" max="1281" width="66.26953125" style="3" customWidth="1"/>
    <col min="1282" max="1282" width="5.7265625" style="3" customWidth="1"/>
    <col min="1283" max="1283" width="7.54296875" style="3" customWidth="1"/>
    <col min="1284" max="1284" width="8.81640625" style="3" customWidth="1"/>
    <col min="1285" max="1285" width="9.08984375" style="3"/>
    <col min="1286" max="1286" width="8.54296875" style="3" customWidth="1"/>
    <col min="1287" max="1287" width="12.54296875" style="3" customWidth="1"/>
    <col min="1288" max="1288" width="11.54296875" style="3" customWidth="1"/>
    <col min="1289" max="1292" width="0" style="3" hidden="1" customWidth="1"/>
    <col min="1293" max="1536" width="9.08984375" style="3"/>
    <col min="1537" max="1537" width="66.26953125" style="3" customWidth="1"/>
    <col min="1538" max="1538" width="5.7265625" style="3" customWidth="1"/>
    <col min="1539" max="1539" width="7.54296875" style="3" customWidth="1"/>
    <col min="1540" max="1540" width="8.81640625" style="3" customWidth="1"/>
    <col min="1541" max="1541" width="9.08984375" style="3"/>
    <col min="1542" max="1542" width="8.54296875" style="3" customWidth="1"/>
    <col min="1543" max="1543" width="12.54296875" style="3" customWidth="1"/>
    <col min="1544" max="1544" width="11.54296875" style="3" customWidth="1"/>
    <col min="1545" max="1548" width="0" style="3" hidden="1" customWidth="1"/>
    <col min="1549" max="1792" width="9.08984375" style="3"/>
    <col min="1793" max="1793" width="66.26953125" style="3" customWidth="1"/>
    <col min="1794" max="1794" width="5.7265625" style="3" customWidth="1"/>
    <col min="1795" max="1795" width="7.54296875" style="3" customWidth="1"/>
    <col min="1796" max="1796" width="8.81640625" style="3" customWidth="1"/>
    <col min="1797" max="1797" width="9.08984375" style="3"/>
    <col min="1798" max="1798" width="8.54296875" style="3" customWidth="1"/>
    <col min="1799" max="1799" width="12.54296875" style="3" customWidth="1"/>
    <col min="1800" max="1800" width="11.54296875" style="3" customWidth="1"/>
    <col min="1801" max="1804" width="0" style="3" hidden="1" customWidth="1"/>
    <col min="1805" max="2048" width="9.08984375" style="3"/>
    <col min="2049" max="2049" width="66.26953125" style="3" customWidth="1"/>
    <col min="2050" max="2050" width="5.7265625" style="3" customWidth="1"/>
    <col min="2051" max="2051" width="7.54296875" style="3" customWidth="1"/>
    <col min="2052" max="2052" width="8.81640625" style="3" customWidth="1"/>
    <col min="2053" max="2053" width="9.08984375" style="3"/>
    <col min="2054" max="2054" width="8.54296875" style="3" customWidth="1"/>
    <col min="2055" max="2055" width="12.54296875" style="3" customWidth="1"/>
    <col min="2056" max="2056" width="11.54296875" style="3" customWidth="1"/>
    <col min="2057" max="2060" width="0" style="3" hidden="1" customWidth="1"/>
    <col min="2061" max="2304" width="9.08984375" style="3"/>
    <col min="2305" max="2305" width="66.26953125" style="3" customWidth="1"/>
    <col min="2306" max="2306" width="5.7265625" style="3" customWidth="1"/>
    <col min="2307" max="2307" width="7.54296875" style="3" customWidth="1"/>
    <col min="2308" max="2308" width="8.81640625" style="3" customWidth="1"/>
    <col min="2309" max="2309" width="9.08984375" style="3"/>
    <col min="2310" max="2310" width="8.54296875" style="3" customWidth="1"/>
    <col min="2311" max="2311" width="12.54296875" style="3" customWidth="1"/>
    <col min="2312" max="2312" width="11.54296875" style="3" customWidth="1"/>
    <col min="2313" max="2316" width="0" style="3" hidden="1" customWidth="1"/>
    <col min="2317" max="2560" width="9.08984375" style="3"/>
    <col min="2561" max="2561" width="66.26953125" style="3" customWidth="1"/>
    <col min="2562" max="2562" width="5.7265625" style="3" customWidth="1"/>
    <col min="2563" max="2563" width="7.54296875" style="3" customWidth="1"/>
    <col min="2564" max="2564" width="8.81640625" style="3" customWidth="1"/>
    <col min="2565" max="2565" width="9.08984375" style="3"/>
    <col min="2566" max="2566" width="8.54296875" style="3" customWidth="1"/>
    <col min="2567" max="2567" width="12.54296875" style="3" customWidth="1"/>
    <col min="2568" max="2568" width="11.54296875" style="3" customWidth="1"/>
    <col min="2569" max="2572" width="0" style="3" hidden="1" customWidth="1"/>
    <col min="2573" max="2816" width="9.08984375" style="3"/>
    <col min="2817" max="2817" width="66.26953125" style="3" customWidth="1"/>
    <col min="2818" max="2818" width="5.7265625" style="3" customWidth="1"/>
    <col min="2819" max="2819" width="7.54296875" style="3" customWidth="1"/>
    <col min="2820" max="2820" width="8.81640625" style="3" customWidth="1"/>
    <col min="2821" max="2821" width="9.08984375" style="3"/>
    <col min="2822" max="2822" width="8.54296875" style="3" customWidth="1"/>
    <col min="2823" max="2823" width="12.54296875" style="3" customWidth="1"/>
    <col min="2824" max="2824" width="11.54296875" style="3" customWidth="1"/>
    <col min="2825" max="2828" width="0" style="3" hidden="1" customWidth="1"/>
    <col min="2829" max="3072" width="9.08984375" style="3"/>
    <col min="3073" max="3073" width="66.26953125" style="3" customWidth="1"/>
    <col min="3074" max="3074" width="5.7265625" style="3" customWidth="1"/>
    <col min="3075" max="3075" width="7.54296875" style="3" customWidth="1"/>
    <col min="3076" max="3076" width="8.81640625" style="3" customWidth="1"/>
    <col min="3077" max="3077" width="9.08984375" style="3"/>
    <col min="3078" max="3078" width="8.54296875" style="3" customWidth="1"/>
    <col min="3079" max="3079" width="12.54296875" style="3" customWidth="1"/>
    <col min="3080" max="3080" width="11.54296875" style="3" customWidth="1"/>
    <col min="3081" max="3084" width="0" style="3" hidden="1" customWidth="1"/>
    <col min="3085" max="3328" width="9.08984375" style="3"/>
    <col min="3329" max="3329" width="66.26953125" style="3" customWidth="1"/>
    <col min="3330" max="3330" width="5.7265625" style="3" customWidth="1"/>
    <col min="3331" max="3331" width="7.54296875" style="3" customWidth="1"/>
    <col min="3332" max="3332" width="8.81640625" style="3" customWidth="1"/>
    <col min="3333" max="3333" width="9.08984375" style="3"/>
    <col min="3334" max="3334" width="8.54296875" style="3" customWidth="1"/>
    <col min="3335" max="3335" width="12.54296875" style="3" customWidth="1"/>
    <col min="3336" max="3336" width="11.54296875" style="3" customWidth="1"/>
    <col min="3337" max="3340" width="0" style="3" hidden="1" customWidth="1"/>
    <col min="3341" max="3584" width="9.08984375" style="3"/>
    <col min="3585" max="3585" width="66.26953125" style="3" customWidth="1"/>
    <col min="3586" max="3586" width="5.7265625" style="3" customWidth="1"/>
    <col min="3587" max="3587" width="7.54296875" style="3" customWidth="1"/>
    <col min="3588" max="3588" width="8.81640625" style="3" customWidth="1"/>
    <col min="3589" max="3589" width="9.08984375" style="3"/>
    <col min="3590" max="3590" width="8.54296875" style="3" customWidth="1"/>
    <col min="3591" max="3591" width="12.54296875" style="3" customWidth="1"/>
    <col min="3592" max="3592" width="11.54296875" style="3" customWidth="1"/>
    <col min="3593" max="3596" width="0" style="3" hidden="1" customWidth="1"/>
    <col min="3597" max="3840" width="9.08984375" style="3"/>
    <col min="3841" max="3841" width="66.26953125" style="3" customWidth="1"/>
    <col min="3842" max="3842" width="5.7265625" style="3" customWidth="1"/>
    <col min="3843" max="3843" width="7.54296875" style="3" customWidth="1"/>
    <col min="3844" max="3844" width="8.81640625" style="3" customWidth="1"/>
    <col min="3845" max="3845" width="9.08984375" style="3"/>
    <col min="3846" max="3846" width="8.54296875" style="3" customWidth="1"/>
    <col min="3847" max="3847" width="12.54296875" style="3" customWidth="1"/>
    <col min="3848" max="3848" width="11.54296875" style="3" customWidth="1"/>
    <col min="3849" max="3852" width="0" style="3" hidden="1" customWidth="1"/>
    <col min="3853" max="4096" width="9.08984375" style="3"/>
    <col min="4097" max="4097" width="66.26953125" style="3" customWidth="1"/>
    <col min="4098" max="4098" width="5.7265625" style="3" customWidth="1"/>
    <col min="4099" max="4099" width="7.54296875" style="3" customWidth="1"/>
    <col min="4100" max="4100" width="8.81640625" style="3" customWidth="1"/>
    <col min="4101" max="4101" width="9.08984375" style="3"/>
    <col min="4102" max="4102" width="8.54296875" style="3" customWidth="1"/>
    <col min="4103" max="4103" width="12.54296875" style="3" customWidth="1"/>
    <col min="4104" max="4104" width="11.54296875" style="3" customWidth="1"/>
    <col min="4105" max="4108" width="0" style="3" hidden="1" customWidth="1"/>
    <col min="4109" max="4352" width="9.08984375" style="3"/>
    <col min="4353" max="4353" width="66.26953125" style="3" customWidth="1"/>
    <col min="4354" max="4354" width="5.7265625" style="3" customWidth="1"/>
    <col min="4355" max="4355" width="7.54296875" style="3" customWidth="1"/>
    <col min="4356" max="4356" width="8.81640625" style="3" customWidth="1"/>
    <col min="4357" max="4357" width="9.08984375" style="3"/>
    <col min="4358" max="4358" width="8.54296875" style="3" customWidth="1"/>
    <col min="4359" max="4359" width="12.54296875" style="3" customWidth="1"/>
    <col min="4360" max="4360" width="11.54296875" style="3" customWidth="1"/>
    <col min="4361" max="4364" width="0" style="3" hidden="1" customWidth="1"/>
    <col min="4365" max="4608" width="9.08984375" style="3"/>
    <col min="4609" max="4609" width="66.26953125" style="3" customWidth="1"/>
    <col min="4610" max="4610" width="5.7265625" style="3" customWidth="1"/>
    <col min="4611" max="4611" width="7.54296875" style="3" customWidth="1"/>
    <col min="4612" max="4612" width="8.81640625" style="3" customWidth="1"/>
    <col min="4613" max="4613" width="9.08984375" style="3"/>
    <col min="4614" max="4614" width="8.54296875" style="3" customWidth="1"/>
    <col min="4615" max="4615" width="12.54296875" style="3" customWidth="1"/>
    <col min="4616" max="4616" width="11.54296875" style="3" customWidth="1"/>
    <col min="4617" max="4620" width="0" style="3" hidden="1" customWidth="1"/>
    <col min="4621" max="4864" width="9.08984375" style="3"/>
    <col min="4865" max="4865" width="66.26953125" style="3" customWidth="1"/>
    <col min="4866" max="4866" width="5.7265625" style="3" customWidth="1"/>
    <col min="4867" max="4867" width="7.54296875" style="3" customWidth="1"/>
    <col min="4868" max="4868" width="8.81640625" style="3" customWidth="1"/>
    <col min="4869" max="4869" width="9.08984375" style="3"/>
    <col min="4870" max="4870" width="8.54296875" style="3" customWidth="1"/>
    <col min="4871" max="4871" width="12.54296875" style="3" customWidth="1"/>
    <col min="4872" max="4872" width="11.54296875" style="3" customWidth="1"/>
    <col min="4873" max="4876" width="0" style="3" hidden="1" customWidth="1"/>
    <col min="4877" max="5120" width="9.08984375" style="3"/>
    <col min="5121" max="5121" width="66.26953125" style="3" customWidth="1"/>
    <col min="5122" max="5122" width="5.7265625" style="3" customWidth="1"/>
    <col min="5123" max="5123" width="7.54296875" style="3" customWidth="1"/>
    <col min="5124" max="5124" width="8.81640625" style="3" customWidth="1"/>
    <col min="5125" max="5125" width="9.08984375" style="3"/>
    <col min="5126" max="5126" width="8.54296875" style="3" customWidth="1"/>
    <col min="5127" max="5127" width="12.54296875" style="3" customWidth="1"/>
    <col min="5128" max="5128" width="11.54296875" style="3" customWidth="1"/>
    <col min="5129" max="5132" width="0" style="3" hidden="1" customWidth="1"/>
    <col min="5133" max="5376" width="9.08984375" style="3"/>
    <col min="5377" max="5377" width="66.26953125" style="3" customWidth="1"/>
    <col min="5378" max="5378" width="5.7265625" style="3" customWidth="1"/>
    <col min="5379" max="5379" width="7.54296875" style="3" customWidth="1"/>
    <col min="5380" max="5380" width="8.81640625" style="3" customWidth="1"/>
    <col min="5381" max="5381" width="9.08984375" style="3"/>
    <col min="5382" max="5382" width="8.54296875" style="3" customWidth="1"/>
    <col min="5383" max="5383" width="12.54296875" style="3" customWidth="1"/>
    <col min="5384" max="5384" width="11.54296875" style="3" customWidth="1"/>
    <col min="5385" max="5388" width="0" style="3" hidden="1" customWidth="1"/>
    <col min="5389" max="5632" width="9.08984375" style="3"/>
    <col min="5633" max="5633" width="66.26953125" style="3" customWidth="1"/>
    <col min="5634" max="5634" width="5.7265625" style="3" customWidth="1"/>
    <col min="5635" max="5635" width="7.54296875" style="3" customWidth="1"/>
    <col min="5636" max="5636" width="8.81640625" style="3" customWidth="1"/>
    <col min="5637" max="5637" width="9.08984375" style="3"/>
    <col min="5638" max="5638" width="8.54296875" style="3" customWidth="1"/>
    <col min="5639" max="5639" width="12.54296875" style="3" customWidth="1"/>
    <col min="5640" max="5640" width="11.54296875" style="3" customWidth="1"/>
    <col min="5641" max="5644" width="0" style="3" hidden="1" customWidth="1"/>
    <col min="5645" max="5888" width="9.08984375" style="3"/>
    <col min="5889" max="5889" width="66.26953125" style="3" customWidth="1"/>
    <col min="5890" max="5890" width="5.7265625" style="3" customWidth="1"/>
    <col min="5891" max="5891" width="7.54296875" style="3" customWidth="1"/>
    <col min="5892" max="5892" width="8.81640625" style="3" customWidth="1"/>
    <col min="5893" max="5893" width="9.08984375" style="3"/>
    <col min="5894" max="5894" width="8.54296875" style="3" customWidth="1"/>
    <col min="5895" max="5895" width="12.54296875" style="3" customWidth="1"/>
    <col min="5896" max="5896" width="11.54296875" style="3" customWidth="1"/>
    <col min="5897" max="5900" width="0" style="3" hidden="1" customWidth="1"/>
    <col min="5901" max="6144" width="9.08984375" style="3"/>
    <col min="6145" max="6145" width="66.26953125" style="3" customWidth="1"/>
    <col min="6146" max="6146" width="5.7265625" style="3" customWidth="1"/>
    <col min="6147" max="6147" width="7.54296875" style="3" customWidth="1"/>
    <col min="6148" max="6148" width="8.81640625" style="3" customWidth="1"/>
    <col min="6149" max="6149" width="9.08984375" style="3"/>
    <col min="6150" max="6150" width="8.54296875" style="3" customWidth="1"/>
    <col min="6151" max="6151" width="12.54296875" style="3" customWidth="1"/>
    <col min="6152" max="6152" width="11.54296875" style="3" customWidth="1"/>
    <col min="6153" max="6156" width="0" style="3" hidden="1" customWidth="1"/>
    <col min="6157" max="6400" width="9.08984375" style="3"/>
    <col min="6401" max="6401" width="66.26953125" style="3" customWidth="1"/>
    <col min="6402" max="6402" width="5.7265625" style="3" customWidth="1"/>
    <col min="6403" max="6403" width="7.54296875" style="3" customWidth="1"/>
    <col min="6404" max="6404" width="8.81640625" style="3" customWidth="1"/>
    <col min="6405" max="6405" width="9.08984375" style="3"/>
    <col min="6406" max="6406" width="8.54296875" style="3" customWidth="1"/>
    <col min="6407" max="6407" width="12.54296875" style="3" customWidth="1"/>
    <col min="6408" max="6408" width="11.54296875" style="3" customWidth="1"/>
    <col min="6409" max="6412" width="0" style="3" hidden="1" customWidth="1"/>
    <col min="6413" max="6656" width="9.08984375" style="3"/>
    <col min="6657" max="6657" width="66.26953125" style="3" customWidth="1"/>
    <col min="6658" max="6658" width="5.7265625" style="3" customWidth="1"/>
    <col min="6659" max="6659" width="7.54296875" style="3" customWidth="1"/>
    <col min="6660" max="6660" width="8.81640625" style="3" customWidth="1"/>
    <col min="6661" max="6661" width="9.08984375" style="3"/>
    <col min="6662" max="6662" width="8.54296875" style="3" customWidth="1"/>
    <col min="6663" max="6663" width="12.54296875" style="3" customWidth="1"/>
    <col min="6664" max="6664" width="11.54296875" style="3" customWidth="1"/>
    <col min="6665" max="6668" width="0" style="3" hidden="1" customWidth="1"/>
    <col min="6669" max="6912" width="9.08984375" style="3"/>
    <col min="6913" max="6913" width="66.26953125" style="3" customWidth="1"/>
    <col min="6914" max="6914" width="5.7265625" style="3" customWidth="1"/>
    <col min="6915" max="6915" width="7.54296875" style="3" customWidth="1"/>
    <col min="6916" max="6916" width="8.81640625" style="3" customWidth="1"/>
    <col min="6917" max="6917" width="9.08984375" style="3"/>
    <col min="6918" max="6918" width="8.54296875" style="3" customWidth="1"/>
    <col min="6919" max="6919" width="12.54296875" style="3" customWidth="1"/>
    <col min="6920" max="6920" width="11.54296875" style="3" customWidth="1"/>
    <col min="6921" max="6924" width="0" style="3" hidden="1" customWidth="1"/>
    <col min="6925" max="7168" width="9.08984375" style="3"/>
    <col min="7169" max="7169" width="66.26953125" style="3" customWidth="1"/>
    <col min="7170" max="7170" width="5.7265625" style="3" customWidth="1"/>
    <col min="7171" max="7171" width="7.54296875" style="3" customWidth="1"/>
    <col min="7172" max="7172" width="8.81640625" style="3" customWidth="1"/>
    <col min="7173" max="7173" width="9.08984375" style="3"/>
    <col min="7174" max="7174" width="8.54296875" style="3" customWidth="1"/>
    <col min="7175" max="7175" width="12.54296875" style="3" customWidth="1"/>
    <col min="7176" max="7176" width="11.54296875" style="3" customWidth="1"/>
    <col min="7177" max="7180" width="0" style="3" hidden="1" customWidth="1"/>
    <col min="7181" max="7424" width="9.08984375" style="3"/>
    <col min="7425" max="7425" width="66.26953125" style="3" customWidth="1"/>
    <col min="7426" max="7426" width="5.7265625" style="3" customWidth="1"/>
    <col min="7427" max="7427" width="7.54296875" style="3" customWidth="1"/>
    <col min="7428" max="7428" width="8.81640625" style="3" customWidth="1"/>
    <col min="7429" max="7429" width="9.08984375" style="3"/>
    <col min="7430" max="7430" width="8.54296875" style="3" customWidth="1"/>
    <col min="7431" max="7431" width="12.54296875" style="3" customWidth="1"/>
    <col min="7432" max="7432" width="11.54296875" style="3" customWidth="1"/>
    <col min="7433" max="7436" width="0" style="3" hidden="1" customWidth="1"/>
    <col min="7437" max="7680" width="9.08984375" style="3"/>
    <col min="7681" max="7681" width="66.26953125" style="3" customWidth="1"/>
    <col min="7682" max="7682" width="5.7265625" style="3" customWidth="1"/>
    <col min="7683" max="7683" width="7.54296875" style="3" customWidth="1"/>
    <col min="7684" max="7684" width="8.81640625" style="3" customWidth="1"/>
    <col min="7685" max="7685" width="9.08984375" style="3"/>
    <col min="7686" max="7686" width="8.54296875" style="3" customWidth="1"/>
    <col min="7687" max="7687" width="12.54296875" style="3" customWidth="1"/>
    <col min="7688" max="7688" width="11.54296875" style="3" customWidth="1"/>
    <col min="7689" max="7692" width="0" style="3" hidden="1" customWidth="1"/>
    <col min="7693" max="7936" width="9.08984375" style="3"/>
    <col min="7937" max="7937" width="66.26953125" style="3" customWidth="1"/>
    <col min="7938" max="7938" width="5.7265625" style="3" customWidth="1"/>
    <col min="7939" max="7939" width="7.54296875" style="3" customWidth="1"/>
    <col min="7940" max="7940" width="8.81640625" style="3" customWidth="1"/>
    <col min="7941" max="7941" width="9.08984375" style="3"/>
    <col min="7942" max="7942" width="8.54296875" style="3" customWidth="1"/>
    <col min="7943" max="7943" width="12.54296875" style="3" customWidth="1"/>
    <col min="7944" max="7944" width="11.54296875" style="3" customWidth="1"/>
    <col min="7945" max="7948" width="0" style="3" hidden="1" customWidth="1"/>
    <col min="7949" max="8192" width="9.08984375" style="3"/>
    <col min="8193" max="8193" width="66.26953125" style="3" customWidth="1"/>
    <col min="8194" max="8194" width="5.7265625" style="3" customWidth="1"/>
    <col min="8195" max="8195" width="7.54296875" style="3" customWidth="1"/>
    <col min="8196" max="8196" width="8.81640625" style="3" customWidth="1"/>
    <col min="8197" max="8197" width="9.08984375" style="3"/>
    <col min="8198" max="8198" width="8.54296875" style="3" customWidth="1"/>
    <col min="8199" max="8199" width="12.54296875" style="3" customWidth="1"/>
    <col min="8200" max="8200" width="11.54296875" style="3" customWidth="1"/>
    <col min="8201" max="8204" width="0" style="3" hidden="1" customWidth="1"/>
    <col min="8205" max="8448" width="9.08984375" style="3"/>
    <col min="8449" max="8449" width="66.26953125" style="3" customWidth="1"/>
    <col min="8450" max="8450" width="5.7265625" style="3" customWidth="1"/>
    <col min="8451" max="8451" width="7.54296875" style="3" customWidth="1"/>
    <col min="8452" max="8452" width="8.81640625" style="3" customWidth="1"/>
    <col min="8453" max="8453" width="9.08984375" style="3"/>
    <col min="8454" max="8454" width="8.54296875" style="3" customWidth="1"/>
    <col min="8455" max="8455" width="12.54296875" style="3" customWidth="1"/>
    <col min="8456" max="8456" width="11.54296875" style="3" customWidth="1"/>
    <col min="8457" max="8460" width="0" style="3" hidden="1" customWidth="1"/>
    <col min="8461" max="8704" width="9.08984375" style="3"/>
    <col min="8705" max="8705" width="66.26953125" style="3" customWidth="1"/>
    <col min="8706" max="8706" width="5.7265625" style="3" customWidth="1"/>
    <col min="8707" max="8707" width="7.54296875" style="3" customWidth="1"/>
    <col min="8708" max="8708" width="8.81640625" style="3" customWidth="1"/>
    <col min="8709" max="8709" width="9.08984375" style="3"/>
    <col min="8710" max="8710" width="8.54296875" style="3" customWidth="1"/>
    <col min="8711" max="8711" width="12.54296875" style="3" customWidth="1"/>
    <col min="8712" max="8712" width="11.54296875" style="3" customWidth="1"/>
    <col min="8713" max="8716" width="0" style="3" hidden="1" customWidth="1"/>
    <col min="8717" max="8960" width="9.08984375" style="3"/>
    <col min="8961" max="8961" width="66.26953125" style="3" customWidth="1"/>
    <col min="8962" max="8962" width="5.7265625" style="3" customWidth="1"/>
    <col min="8963" max="8963" width="7.54296875" style="3" customWidth="1"/>
    <col min="8964" max="8964" width="8.81640625" style="3" customWidth="1"/>
    <col min="8965" max="8965" width="9.08984375" style="3"/>
    <col min="8966" max="8966" width="8.54296875" style="3" customWidth="1"/>
    <col min="8967" max="8967" width="12.54296875" style="3" customWidth="1"/>
    <col min="8968" max="8968" width="11.54296875" style="3" customWidth="1"/>
    <col min="8969" max="8972" width="0" style="3" hidden="1" customWidth="1"/>
    <col min="8973" max="9216" width="9.08984375" style="3"/>
    <col min="9217" max="9217" width="66.26953125" style="3" customWidth="1"/>
    <col min="9218" max="9218" width="5.7265625" style="3" customWidth="1"/>
    <col min="9219" max="9219" width="7.54296875" style="3" customWidth="1"/>
    <col min="9220" max="9220" width="8.81640625" style="3" customWidth="1"/>
    <col min="9221" max="9221" width="9.08984375" style="3"/>
    <col min="9222" max="9222" width="8.54296875" style="3" customWidth="1"/>
    <col min="9223" max="9223" width="12.54296875" style="3" customWidth="1"/>
    <col min="9224" max="9224" width="11.54296875" style="3" customWidth="1"/>
    <col min="9225" max="9228" width="0" style="3" hidden="1" customWidth="1"/>
    <col min="9229" max="9472" width="9.08984375" style="3"/>
    <col min="9473" max="9473" width="66.26953125" style="3" customWidth="1"/>
    <col min="9474" max="9474" width="5.7265625" style="3" customWidth="1"/>
    <col min="9475" max="9475" width="7.54296875" style="3" customWidth="1"/>
    <col min="9476" max="9476" width="8.81640625" style="3" customWidth="1"/>
    <col min="9477" max="9477" width="9.08984375" style="3"/>
    <col min="9478" max="9478" width="8.54296875" style="3" customWidth="1"/>
    <col min="9479" max="9479" width="12.54296875" style="3" customWidth="1"/>
    <col min="9480" max="9480" width="11.54296875" style="3" customWidth="1"/>
    <col min="9481" max="9484" width="0" style="3" hidden="1" customWidth="1"/>
    <col min="9485" max="9728" width="9.08984375" style="3"/>
    <col min="9729" max="9729" width="66.26953125" style="3" customWidth="1"/>
    <col min="9730" max="9730" width="5.7265625" style="3" customWidth="1"/>
    <col min="9731" max="9731" width="7.54296875" style="3" customWidth="1"/>
    <col min="9732" max="9732" width="8.81640625" style="3" customWidth="1"/>
    <col min="9733" max="9733" width="9.08984375" style="3"/>
    <col min="9734" max="9734" width="8.54296875" style="3" customWidth="1"/>
    <col min="9735" max="9735" width="12.54296875" style="3" customWidth="1"/>
    <col min="9736" max="9736" width="11.54296875" style="3" customWidth="1"/>
    <col min="9737" max="9740" width="0" style="3" hidden="1" customWidth="1"/>
    <col min="9741" max="9984" width="9.08984375" style="3"/>
    <col min="9985" max="9985" width="66.26953125" style="3" customWidth="1"/>
    <col min="9986" max="9986" width="5.7265625" style="3" customWidth="1"/>
    <col min="9987" max="9987" width="7.54296875" style="3" customWidth="1"/>
    <col min="9988" max="9988" width="8.81640625" style="3" customWidth="1"/>
    <col min="9989" max="9989" width="9.08984375" style="3"/>
    <col min="9990" max="9990" width="8.54296875" style="3" customWidth="1"/>
    <col min="9991" max="9991" width="12.54296875" style="3" customWidth="1"/>
    <col min="9992" max="9992" width="11.54296875" style="3" customWidth="1"/>
    <col min="9993" max="9996" width="0" style="3" hidden="1" customWidth="1"/>
    <col min="9997" max="10240" width="9.08984375" style="3"/>
    <col min="10241" max="10241" width="66.26953125" style="3" customWidth="1"/>
    <col min="10242" max="10242" width="5.7265625" style="3" customWidth="1"/>
    <col min="10243" max="10243" width="7.54296875" style="3" customWidth="1"/>
    <col min="10244" max="10244" width="8.81640625" style="3" customWidth="1"/>
    <col min="10245" max="10245" width="9.08984375" style="3"/>
    <col min="10246" max="10246" width="8.54296875" style="3" customWidth="1"/>
    <col min="10247" max="10247" width="12.54296875" style="3" customWidth="1"/>
    <col min="10248" max="10248" width="11.54296875" style="3" customWidth="1"/>
    <col min="10249" max="10252" width="0" style="3" hidden="1" customWidth="1"/>
    <col min="10253" max="10496" width="9.08984375" style="3"/>
    <col min="10497" max="10497" width="66.26953125" style="3" customWidth="1"/>
    <col min="10498" max="10498" width="5.7265625" style="3" customWidth="1"/>
    <col min="10499" max="10499" width="7.54296875" style="3" customWidth="1"/>
    <col min="10500" max="10500" width="8.81640625" style="3" customWidth="1"/>
    <col min="10501" max="10501" width="9.08984375" style="3"/>
    <col min="10502" max="10502" width="8.54296875" style="3" customWidth="1"/>
    <col min="10503" max="10503" width="12.54296875" style="3" customWidth="1"/>
    <col min="10504" max="10504" width="11.54296875" style="3" customWidth="1"/>
    <col min="10505" max="10508" width="0" style="3" hidden="1" customWidth="1"/>
    <col min="10509" max="10752" width="9.08984375" style="3"/>
    <col min="10753" max="10753" width="66.26953125" style="3" customWidth="1"/>
    <col min="10754" max="10754" width="5.7265625" style="3" customWidth="1"/>
    <col min="10755" max="10755" width="7.54296875" style="3" customWidth="1"/>
    <col min="10756" max="10756" width="8.81640625" style="3" customWidth="1"/>
    <col min="10757" max="10757" width="9.08984375" style="3"/>
    <col min="10758" max="10758" width="8.54296875" style="3" customWidth="1"/>
    <col min="10759" max="10759" width="12.54296875" style="3" customWidth="1"/>
    <col min="10760" max="10760" width="11.54296875" style="3" customWidth="1"/>
    <col min="10761" max="10764" width="0" style="3" hidden="1" customWidth="1"/>
    <col min="10765" max="11008" width="9.08984375" style="3"/>
    <col min="11009" max="11009" width="66.26953125" style="3" customWidth="1"/>
    <col min="11010" max="11010" width="5.7265625" style="3" customWidth="1"/>
    <col min="11011" max="11011" width="7.54296875" style="3" customWidth="1"/>
    <col min="11012" max="11012" width="8.81640625" style="3" customWidth="1"/>
    <col min="11013" max="11013" width="9.08984375" style="3"/>
    <col min="11014" max="11014" width="8.54296875" style="3" customWidth="1"/>
    <col min="11015" max="11015" width="12.54296875" style="3" customWidth="1"/>
    <col min="11016" max="11016" width="11.54296875" style="3" customWidth="1"/>
    <col min="11017" max="11020" width="0" style="3" hidden="1" customWidth="1"/>
    <col min="11021" max="11264" width="9.08984375" style="3"/>
    <col min="11265" max="11265" width="66.26953125" style="3" customWidth="1"/>
    <col min="11266" max="11266" width="5.7265625" style="3" customWidth="1"/>
    <col min="11267" max="11267" width="7.54296875" style="3" customWidth="1"/>
    <col min="11268" max="11268" width="8.81640625" style="3" customWidth="1"/>
    <col min="11269" max="11269" width="9.08984375" style="3"/>
    <col min="11270" max="11270" width="8.54296875" style="3" customWidth="1"/>
    <col min="11271" max="11271" width="12.54296875" style="3" customWidth="1"/>
    <col min="11272" max="11272" width="11.54296875" style="3" customWidth="1"/>
    <col min="11273" max="11276" width="0" style="3" hidden="1" customWidth="1"/>
    <col min="11277" max="11520" width="9.08984375" style="3"/>
    <col min="11521" max="11521" width="66.26953125" style="3" customWidth="1"/>
    <col min="11522" max="11522" width="5.7265625" style="3" customWidth="1"/>
    <col min="11523" max="11523" width="7.54296875" style="3" customWidth="1"/>
    <col min="11524" max="11524" width="8.81640625" style="3" customWidth="1"/>
    <col min="11525" max="11525" width="9.08984375" style="3"/>
    <col min="11526" max="11526" width="8.54296875" style="3" customWidth="1"/>
    <col min="11527" max="11527" width="12.54296875" style="3" customWidth="1"/>
    <col min="11528" max="11528" width="11.54296875" style="3" customWidth="1"/>
    <col min="11529" max="11532" width="0" style="3" hidden="1" customWidth="1"/>
    <col min="11533" max="11776" width="9.08984375" style="3"/>
    <col min="11777" max="11777" width="66.26953125" style="3" customWidth="1"/>
    <col min="11778" max="11778" width="5.7265625" style="3" customWidth="1"/>
    <col min="11779" max="11779" width="7.54296875" style="3" customWidth="1"/>
    <col min="11780" max="11780" width="8.81640625" style="3" customWidth="1"/>
    <col min="11781" max="11781" width="9.08984375" style="3"/>
    <col min="11782" max="11782" width="8.54296875" style="3" customWidth="1"/>
    <col min="11783" max="11783" width="12.54296875" style="3" customWidth="1"/>
    <col min="11784" max="11784" width="11.54296875" style="3" customWidth="1"/>
    <col min="11785" max="11788" width="0" style="3" hidden="1" customWidth="1"/>
    <col min="11789" max="12032" width="9.08984375" style="3"/>
    <col min="12033" max="12033" width="66.26953125" style="3" customWidth="1"/>
    <col min="12034" max="12034" width="5.7265625" style="3" customWidth="1"/>
    <col min="12035" max="12035" width="7.54296875" style="3" customWidth="1"/>
    <col min="12036" max="12036" width="8.81640625" style="3" customWidth="1"/>
    <col min="12037" max="12037" width="9.08984375" style="3"/>
    <col min="12038" max="12038" width="8.54296875" style="3" customWidth="1"/>
    <col min="12039" max="12039" width="12.54296875" style="3" customWidth="1"/>
    <col min="12040" max="12040" width="11.54296875" style="3" customWidth="1"/>
    <col min="12041" max="12044" width="0" style="3" hidden="1" customWidth="1"/>
    <col min="12045" max="12288" width="9.08984375" style="3"/>
    <col min="12289" max="12289" width="66.26953125" style="3" customWidth="1"/>
    <col min="12290" max="12290" width="5.7265625" style="3" customWidth="1"/>
    <col min="12291" max="12291" width="7.54296875" style="3" customWidth="1"/>
    <col min="12292" max="12292" width="8.81640625" style="3" customWidth="1"/>
    <col min="12293" max="12293" width="9.08984375" style="3"/>
    <col min="12294" max="12294" width="8.54296875" style="3" customWidth="1"/>
    <col min="12295" max="12295" width="12.54296875" style="3" customWidth="1"/>
    <col min="12296" max="12296" width="11.54296875" style="3" customWidth="1"/>
    <col min="12297" max="12300" width="0" style="3" hidden="1" customWidth="1"/>
    <col min="12301" max="12544" width="9.08984375" style="3"/>
    <col min="12545" max="12545" width="66.26953125" style="3" customWidth="1"/>
    <col min="12546" max="12546" width="5.7265625" style="3" customWidth="1"/>
    <col min="12547" max="12547" width="7.54296875" style="3" customWidth="1"/>
    <col min="12548" max="12548" width="8.81640625" style="3" customWidth="1"/>
    <col min="12549" max="12549" width="9.08984375" style="3"/>
    <col min="12550" max="12550" width="8.54296875" style="3" customWidth="1"/>
    <col min="12551" max="12551" width="12.54296875" style="3" customWidth="1"/>
    <col min="12552" max="12552" width="11.54296875" style="3" customWidth="1"/>
    <col min="12553" max="12556" width="0" style="3" hidden="1" customWidth="1"/>
    <col min="12557" max="12800" width="9.08984375" style="3"/>
    <col min="12801" max="12801" width="66.26953125" style="3" customWidth="1"/>
    <col min="12802" max="12802" width="5.7265625" style="3" customWidth="1"/>
    <col min="12803" max="12803" width="7.54296875" style="3" customWidth="1"/>
    <col min="12804" max="12804" width="8.81640625" style="3" customWidth="1"/>
    <col min="12805" max="12805" width="9.08984375" style="3"/>
    <col min="12806" max="12806" width="8.54296875" style="3" customWidth="1"/>
    <col min="12807" max="12807" width="12.54296875" style="3" customWidth="1"/>
    <col min="12808" max="12808" width="11.54296875" style="3" customWidth="1"/>
    <col min="12809" max="12812" width="0" style="3" hidden="1" customWidth="1"/>
    <col min="12813" max="13056" width="9.08984375" style="3"/>
    <col min="13057" max="13057" width="66.26953125" style="3" customWidth="1"/>
    <col min="13058" max="13058" width="5.7265625" style="3" customWidth="1"/>
    <col min="13059" max="13059" width="7.54296875" style="3" customWidth="1"/>
    <col min="13060" max="13060" width="8.81640625" style="3" customWidth="1"/>
    <col min="13061" max="13061" width="9.08984375" style="3"/>
    <col min="13062" max="13062" width="8.54296875" style="3" customWidth="1"/>
    <col min="13063" max="13063" width="12.54296875" style="3" customWidth="1"/>
    <col min="13064" max="13064" width="11.54296875" style="3" customWidth="1"/>
    <col min="13065" max="13068" width="0" style="3" hidden="1" customWidth="1"/>
    <col min="13069" max="13312" width="9.08984375" style="3"/>
    <col min="13313" max="13313" width="66.26953125" style="3" customWidth="1"/>
    <col min="13314" max="13314" width="5.7265625" style="3" customWidth="1"/>
    <col min="13315" max="13315" width="7.54296875" style="3" customWidth="1"/>
    <col min="13316" max="13316" width="8.81640625" style="3" customWidth="1"/>
    <col min="13317" max="13317" width="9.08984375" style="3"/>
    <col min="13318" max="13318" width="8.54296875" style="3" customWidth="1"/>
    <col min="13319" max="13319" width="12.54296875" style="3" customWidth="1"/>
    <col min="13320" max="13320" width="11.54296875" style="3" customWidth="1"/>
    <col min="13321" max="13324" width="0" style="3" hidden="1" customWidth="1"/>
    <col min="13325" max="13568" width="9.08984375" style="3"/>
    <col min="13569" max="13569" width="66.26953125" style="3" customWidth="1"/>
    <col min="13570" max="13570" width="5.7265625" style="3" customWidth="1"/>
    <col min="13571" max="13571" width="7.54296875" style="3" customWidth="1"/>
    <col min="13572" max="13572" width="8.81640625" style="3" customWidth="1"/>
    <col min="13573" max="13573" width="9.08984375" style="3"/>
    <col min="13574" max="13574" width="8.54296875" style="3" customWidth="1"/>
    <col min="13575" max="13575" width="12.54296875" style="3" customWidth="1"/>
    <col min="13576" max="13576" width="11.54296875" style="3" customWidth="1"/>
    <col min="13577" max="13580" width="0" style="3" hidden="1" customWidth="1"/>
    <col min="13581" max="13824" width="9.08984375" style="3"/>
    <col min="13825" max="13825" width="66.26953125" style="3" customWidth="1"/>
    <col min="13826" max="13826" width="5.7265625" style="3" customWidth="1"/>
    <col min="13827" max="13827" width="7.54296875" style="3" customWidth="1"/>
    <col min="13828" max="13828" width="8.81640625" style="3" customWidth="1"/>
    <col min="13829" max="13829" width="9.08984375" style="3"/>
    <col min="13830" max="13830" width="8.54296875" style="3" customWidth="1"/>
    <col min="13831" max="13831" width="12.54296875" style="3" customWidth="1"/>
    <col min="13832" max="13832" width="11.54296875" style="3" customWidth="1"/>
    <col min="13833" max="13836" width="0" style="3" hidden="1" customWidth="1"/>
    <col min="13837" max="14080" width="9.08984375" style="3"/>
    <col min="14081" max="14081" width="66.26953125" style="3" customWidth="1"/>
    <col min="14082" max="14082" width="5.7265625" style="3" customWidth="1"/>
    <col min="14083" max="14083" width="7.54296875" style="3" customWidth="1"/>
    <col min="14084" max="14084" width="8.81640625" style="3" customWidth="1"/>
    <col min="14085" max="14085" width="9.08984375" style="3"/>
    <col min="14086" max="14086" width="8.54296875" style="3" customWidth="1"/>
    <col min="14087" max="14087" width="12.54296875" style="3" customWidth="1"/>
    <col min="14088" max="14088" width="11.54296875" style="3" customWidth="1"/>
    <col min="14089" max="14092" width="0" style="3" hidden="1" customWidth="1"/>
    <col min="14093" max="14336" width="9.08984375" style="3"/>
    <col min="14337" max="14337" width="66.26953125" style="3" customWidth="1"/>
    <col min="14338" max="14338" width="5.7265625" style="3" customWidth="1"/>
    <col min="14339" max="14339" width="7.54296875" style="3" customWidth="1"/>
    <col min="14340" max="14340" width="8.81640625" style="3" customWidth="1"/>
    <col min="14341" max="14341" width="9.08984375" style="3"/>
    <col min="14342" max="14342" width="8.54296875" style="3" customWidth="1"/>
    <col min="14343" max="14343" width="12.54296875" style="3" customWidth="1"/>
    <col min="14344" max="14344" width="11.54296875" style="3" customWidth="1"/>
    <col min="14345" max="14348" width="0" style="3" hidden="1" customWidth="1"/>
    <col min="14349" max="14592" width="9.08984375" style="3"/>
    <col min="14593" max="14593" width="66.26953125" style="3" customWidth="1"/>
    <col min="14594" max="14594" width="5.7265625" style="3" customWidth="1"/>
    <col min="14595" max="14595" width="7.54296875" style="3" customWidth="1"/>
    <col min="14596" max="14596" width="8.81640625" style="3" customWidth="1"/>
    <col min="14597" max="14597" width="9.08984375" style="3"/>
    <col min="14598" max="14598" width="8.54296875" style="3" customWidth="1"/>
    <col min="14599" max="14599" width="12.54296875" style="3" customWidth="1"/>
    <col min="14600" max="14600" width="11.54296875" style="3" customWidth="1"/>
    <col min="14601" max="14604" width="0" style="3" hidden="1" customWidth="1"/>
    <col min="14605" max="14848" width="9.08984375" style="3"/>
    <col min="14849" max="14849" width="66.26953125" style="3" customWidth="1"/>
    <col min="14850" max="14850" width="5.7265625" style="3" customWidth="1"/>
    <col min="14851" max="14851" width="7.54296875" style="3" customWidth="1"/>
    <col min="14852" max="14852" width="8.81640625" style="3" customWidth="1"/>
    <col min="14853" max="14853" width="9.08984375" style="3"/>
    <col min="14854" max="14854" width="8.54296875" style="3" customWidth="1"/>
    <col min="14855" max="14855" width="12.54296875" style="3" customWidth="1"/>
    <col min="14856" max="14856" width="11.54296875" style="3" customWidth="1"/>
    <col min="14857" max="14860" width="0" style="3" hidden="1" customWidth="1"/>
    <col min="14861" max="15104" width="9.08984375" style="3"/>
    <col min="15105" max="15105" width="66.26953125" style="3" customWidth="1"/>
    <col min="15106" max="15106" width="5.7265625" style="3" customWidth="1"/>
    <col min="15107" max="15107" width="7.54296875" style="3" customWidth="1"/>
    <col min="15108" max="15108" width="8.81640625" style="3" customWidth="1"/>
    <col min="15109" max="15109" width="9.08984375" style="3"/>
    <col min="15110" max="15110" width="8.54296875" style="3" customWidth="1"/>
    <col min="15111" max="15111" width="12.54296875" style="3" customWidth="1"/>
    <col min="15112" max="15112" width="11.54296875" style="3" customWidth="1"/>
    <col min="15113" max="15116" width="0" style="3" hidden="1" customWidth="1"/>
    <col min="15117" max="15360" width="9.08984375" style="3"/>
    <col min="15361" max="15361" width="66.26953125" style="3" customWidth="1"/>
    <col min="15362" max="15362" width="5.7265625" style="3" customWidth="1"/>
    <col min="15363" max="15363" width="7.54296875" style="3" customWidth="1"/>
    <col min="15364" max="15364" width="8.81640625" style="3" customWidth="1"/>
    <col min="15365" max="15365" width="9.08984375" style="3"/>
    <col min="15366" max="15366" width="8.54296875" style="3" customWidth="1"/>
    <col min="15367" max="15367" width="12.54296875" style="3" customWidth="1"/>
    <col min="15368" max="15368" width="11.54296875" style="3" customWidth="1"/>
    <col min="15369" max="15372" width="0" style="3" hidden="1" customWidth="1"/>
    <col min="15373" max="15616" width="9.08984375" style="3"/>
    <col min="15617" max="15617" width="66.26953125" style="3" customWidth="1"/>
    <col min="15618" max="15618" width="5.7265625" style="3" customWidth="1"/>
    <col min="15619" max="15619" width="7.54296875" style="3" customWidth="1"/>
    <col min="15620" max="15620" width="8.81640625" style="3" customWidth="1"/>
    <col min="15621" max="15621" width="9.08984375" style="3"/>
    <col min="15622" max="15622" width="8.54296875" style="3" customWidth="1"/>
    <col min="15623" max="15623" width="12.54296875" style="3" customWidth="1"/>
    <col min="15624" max="15624" width="11.54296875" style="3" customWidth="1"/>
    <col min="15625" max="15628" width="0" style="3" hidden="1" customWidth="1"/>
    <col min="15629" max="15872" width="9.08984375" style="3"/>
    <col min="15873" max="15873" width="66.26953125" style="3" customWidth="1"/>
    <col min="15874" max="15874" width="5.7265625" style="3" customWidth="1"/>
    <col min="15875" max="15875" width="7.54296875" style="3" customWidth="1"/>
    <col min="15876" max="15876" width="8.81640625" style="3" customWidth="1"/>
    <col min="15877" max="15877" width="9.08984375" style="3"/>
    <col min="15878" max="15878" width="8.54296875" style="3" customWidth="1"/>
    <col min="15879" max="15879" width="12.54296875" style="3" customWidth="1"/>
    <col min="15880" max="15880" width="11.54296875" style="3" customWidth="1"/>
    <col min="15881" max="15884" width="0" style="3" hidden="1" customWidth="1"/>
    <col min="15885" max="16128" width="9.08984375" style="3"/>
    <col min="16129" max="16129" width="66.26953125" style="3" customWidth="1"/>
    <col min="16130" max="16130" width="5.7265625" style="3" customWidth="1"/>
    <col min="16131" max="16131" width="7.54296875" style="3" customWidth="1"/>
    <col min="16132" max="16132" width="8.81640625" style="3" customWidth="1"/>
    <col min="16133" max="16133" width="9.08984375" style="3"/>
    <col min="16134" max="16134" width="8.54296875" style="3" customWidth="1"/>
    <col min="16135" max="16135" width="12.54296875" style="3" customWidth="1"/>
    <col min="16136" max="16136" width="11.54296875" style="3" customWidth="1"/>
    <col min="16137" max="16140" width="0" style="3" hidden="1" customWidth="1"/>
    <col min="16141" max="16384" width="9.08984375" style="3"/>
  </cols>
  <sheetData>
    <row r="1" spans="1:15" ht="12" customHeight="1" x14ac:dyDescent="0.35">
      <c r="A1" s="37" t="s">
        <v>0</v>
      </c>
    </row>
    <row r="2" spans="1:15" ht="14.25" customHeight="1" x14ac:dyDescent="0.35">
      <c r="A2" s="37" t="s">
        <v>55</v>
      </c>
    </row>
    <row r="3" spans="1:15" x14ac:dyDescent="0.35">
      <c r="A3" s="19"/>
      <c r="B3" s="19"/>
      <c r="C3" s="19"/>
      <c r="D3" s="19"/>
      <c r="E3" s="21"/>
      <c r="F3" s="21"/>
      <c r="G3" s="21"/>
      <c r="H3" s="22"/>
      <c r="I3" s="152"/>
      <c r="J3" s="152"/>
      <c r="K3" s="152"/>
      <c r="L3" s="152"/>
      <c r="M3" s="23"/>
      <c r="N3" s="24"/>
      <c r="O3" s="24"/>
    </row>
    <row r="4" spans="1:15" ht="15" customHeight="1" x14ac:dyDescent="0.35">
      <c r="A4" s="151" t="s">
        <v>128</v>
      </c>
      <c r="B4" s="151"/>
      <c r="C4" s="151"/>
      <c r="D4" s="151"/>
      <c r="E4" s="151"/>
      <c r="F4" s="151"/>
      <c r="G4" s="151"/>
      <c r="H4" s="151"/>
      <c r="I4" s="141" t="s">
        <v>7</v>
      </c>
      <c r="J4" s="142"/>
      <c r="K4" s="143"/>
      <c r="L4" s="135" t="s">
        <v>8</v>
      </c>
      <c r="M4" s="25"/>
    </row>
    <row r="5" spans="1:15" ht="30" customHeight="1" x14ac:dyDescent="0.35">
      <c r="A5" s="135" t="s">
        <v>3</v>
      </c>
      <c r="B5" s="144" t="s">
        <v>4</v>
      </c>
      <c r="C5" s="135" t="s">
        <v>5</v>
      </c>
      <c r="D5" s="146" t="s">
        <v>6</v>
      </c>
      <c r="E5" s="132" t="s">
        <v>7</v>
      </c>
      <c r="F5" s="133"/>
      <c r="G5" s="134"/>
      <c r="H5" s="135" t="s">
        <v>8</v>
      </c>
      <c r="I5" s="4" t="s">
        <v>10</v>
      </c>
      <c r="J5" s="4" t="s">
        <v>11</v>
      </c>
      <c r="K5" s="4" t="s">
        <v>13</v>
      </c>
      <c r="L5" s="136"/>
      <c r="M5" s="137" t="s">
        <v>9</v>
      </c>
    </row>
    <row r="6" spans="1:15" ht="29" x14ac:dyDescent="0.35">
      <c r="A6" s="136"/>
      <c r="B6" s="145"/>
      <c r="C6" s="136"/>
      <c r="D6" s="147"/>
      <c r="E6" s="4" t="s">
        <v>10</v>
      </c>
      <c r="F6" s="4" t="s">
        <v>11</v>
      </c>
      <c r="G6" s="4" t="s">
        <v>12</v>
      </c>
      <c r="H6" s="136"/>
      <c r="I6" s="26">
        <v>3.484</v>
      </c>
      <c r="J6" s="26">
        <v>4.9749999999999996</v>
      </c>
      <c r="K6" s="26">
        <v>11.519</v>
      </c>
      <c r="L6" s="11">
        <f>(I6*4)+(J6*9)+(K6*4)</f>
        <v>104.78700000000001</v>
      </c>
      <c r="M6" s="137"/>
    </row>
    <row r="7" spans="1:15" x14ac:dyDescent="0.35">
      <c r="A7" s="27" t="str">
        <f>IF(B7&gt;0,VLOOKUP(B7,[1]TK_Suvestine!A:B,2,FALSE),"")</f>
        <v>Burokėlių sriuba su bulvėmis (tausojantis)</v>
      </c>
      <c r="B7" s="51" t="s">
        <v>56</v>
      </c>
      <c r="C7" s="28">
        <f t="shared" ref="C7:C12" si="0">IF(D7&gt;0,D7,"")</f>
        <v>150</v>
      </c>
      <c r="D7" s="29">
        <v>150</v>
      </c>
      <c r="E7" s="30">
        <f>IF(B7&gt;0,VLOOKUP(B7,[1]TK_Suvestine!A:F,3,FALSE)/1000*D7,"")</f>
        <v>3.4047000000000005</v>
      </c>
      <c r="F7" s="30">
        <f>IF(B7&gt;0,VLOOKUP(B7,[1]TK_Suvestine!A:F,4,FALSE)/1000*D7,"")</f>
        <v>3.8411999999999997</v>
      </c>
      <c r="G7" s="30">
        <f>IF(B7&gt;0,VLOOKUP(B7,[1]TK_Suvestine!A:F,5,FALSE)/1000*D7,"")</f>
        <v>11.7105</v>
      </c>
      <c r="H7" s="30">
        <f>IF(B7&gt;0,VLOOKUP(B7,[1]TK_Suvestine!A:F,6,FALSE)/1000*D7,"")</f>
        <v>91.193999999999988</v>
      </c>
      <c r="I7" s="26">
        <v>2.6</v>
      </c>
      <c r="J7" s="26">
        <v>30</v>
      </c>
      <c r="K7" s="26">
        <v>2.7</v>
      </c>
      <c r="L7" s="11">
        <f>(I7*4)+(J7*9)+(K7*4)</f>
        <v>291.2</v>
      </c>
      <c r="M7" s="12">
        <f>IF(B7&gt;0,VLOOKUP(B7,[1]TK_Suvestine!A:G,7,FALSE)/1000*D7,"")</f>
        <v>9.7980000000000029E-3</v>
      </c>
    </row>
    <row r="8" spans="1:15" x14ac:dyDescent="0.35">
      <c r="A8" s="27" t="str">
        <f>IF(B8&gt;0,VLOOKUP(B8,[1]TK_Suvestine!A:B,2,FALSE),"")</f>
        <v>Grietinė 30%</v>
      </c>
      <c r="B8" s="51" t="s">
        <v>57</v>
      </c>
      <c r="C8" s="28">
        <f t="shared" si="0"/>
        <v>5</v>
      </c>
      <c r="D8" s="29">
        <v>5</v>
      </c>
      <c r="E8" s="30">
        <f>IF(B8&gt;0,VLOOKUP(B8,[1]TK_Suvestine!A:F,3,FALSE)/1000*D8,"")</f>
        <v>0.12</v>
      </c>
      <c r="F8" s="30">
        <f>IF(B8&gt;0,VLOOKUP(B8,[1]TK_Suvestine!A:F,4,FALSE)/1000*D8,"")</f>
        <v>1.5</v>
      </c>
      <c r="G8" s="30">
        <f>IF(B8&gt;0,VLOOKUP(B8,[1]TK_Suvestine!A:F,5,FALSE)/1000*D8,"")</f>
        <v>0.155</v>
      </c>
      <c r="H8" s="30">
        <f>IF(B8&gt;0,VLOOKUP(B8,[1]TK_Suvestine!A:F,6,FALSE)/1000*D8,"")</f>
        <v>14.65</v>
      </c>
      <c r="I8" s="26"/>
      <c r="J8" s="26"/>
      <c r="K8" s="26"/>
      <c r="L8" s="11"/>
      <c r="M8" s="12"/>
    </row>
    <row r="9" spans="1:15" x14ac:dyDescent="0.35">
      <c r="A9" s="29" t="str">
        <f>IF(B9&gt;0,VLOOKUP(B9,[1]TK_Suvestine!A:B,2,FALSE),"")</f>
        <v>Duona</v>
      </c>
      <c r="B9" s="56" t="s">
        <v>17</v>
      </c>
      <c r="C9" s="28">
        <f t="shared" si="0"/>
        <v>25</v>
      </c>
      <c r="D9" s="29">
        <v>25</v>
      </c>
      <c r="E9" s="30">
        <f>IF(B9&gt;0,VLOOKUP(B9,[1]TK_Suvestine!A:F,3,FALSE)/1000*D9,"")</f>
        <v>1.9750000000000001</v>
      </c>
      <c r="F9" s="30">
        <f>IF(B9&gt;0,VLOOKUP(B9,[1]TK_Suvestine!A:F,4,FALSE)/1000*D9,"")</f>
        <v>0.4</v>
      </c>
      <c r="G9" s="30">
        <f>IF(B9&gt;0,VLOOKUP(B9,[1]TK_Suvestine!A:F,5,FALSE)/1000*D9,"")</f>
        <v>11.074999999999999</v>
      </c>
      <c r="H9" s="30">
        <f>IF(B9&gt;0,VLOOKUP(B9,[1]TK_Suvestine!A:F,6,FALSE)/1000*D9,"")</f>
        <v>54.25</v>
      </c>
      <c r="I9" s="26"/>
      <c r="J9" s="26"/>
      <c r="K9" s="26"/>
      <c r="L9" s="11"/>
      <c r="M9" s="12">
        <f>IF(B9&gt;0,VLOOKUP(B9,[1]TK_Suvestine!A:G,7,FALSE)/1000*D9,"")</f>
        <v>3.5499999999999997E-2</v>
      </c>
    </row>
    <row r="10" spans="1:15" ht="18" customHeight="1" x14ac:dyDescent="0.35">
      <c r="A10" s="27" t="str">
        <f>IF(B10&gt;0,VLOOKUP(B10,[1]TK_Suvestine!A:B,2,FALSE),"")</f>
        <v>Bulvių plokštainis su vištiena (šlaunelių mėsa)</v>
      </c>
      <c r="B10" s="56" t="s">
        <v>58</v>
      </c>
      <c r="C10" s="28" t="s">
        <v>59</v>
      </c>
      <c r="D10" s="29">
        <v>180</v>
      </c>
      <c r="E10" s="30">
        <f>IF(B10&gt;0,VLOOKUP(B10,[1]TK_Suvestine!A:F,3,FALSE)/1000*D10,"")</f>
        <v>16.81317</v>
      </c>
      <c r="F10" s="30">
        <f>IF(B10&gt;0,VLOOKUP(B10,[1]TK_Suvestine!A:F,4,FALSE)/1000*D10,"")</f>
        <v>7.6632300000000004</v>
      </c>
      <c r="G10" s="30">
        <f>IF(B10&gt;0,VLOOKUP(B10,[1]TK_Suvestine!A:F,5,FALSE)/1000*D10,"")</f>
        <v>36.820529999999998</v>
      </c>
      <c r="H10" s="30">
        <f>IF(B10&gt;0,VLOOKUP(B10,[1]TK_Suvestine!A:F,6,FALSE)/1000*D10,"")</f>
        <v>280.18529999999998</v>
      </c>
      <c r="I10" s="10">
        <v>0.7</v>
      </c>
      <c r="J10" s="10">
        <v>0</v>
      </c>
      <c r="K10" s="10">
        <v>2.8</v>
      </c>
      <c r="L10" s="11">
        <f>(I10*4)+(J10*9)+(K10*4)</f>
        <v>14</v>
      </c>
      <c r="M10" s="12">
        <f>IF(B10&gt;0,VLOOKUP(B10,[1]TK_Suvestine!A:G,7,FALSE)/1000*D10,"")</f>
        <v>0.54481517999999995</v>
      </c>
    </row>
    <row r="11" spans="1:15" x14ac:dyDescent="0.35">
      <c r="A11" s="29" t="str">
        <f>IF(B11&gt;0,VLOOKUP(B11,[1]TK_Suvestine!A:B,2,FALSE),"")</f>
        <v>Grietinė 30%</v>
      </c>
      <c r="B11" s="56" t="s">
        <v>57</v>
      </c>
      <c r="C11" s="28">
        <f t="shared" si="0"/>
        <v>20</v>
      </c>
      <c r="D11" s="29">
        <v>20</v>
      </c>
      <c r="E11" s="30">
        <f>IF(B11&gt;0,VLOOKUP(B11,[1]TK_Suvestine!A:F,3,FALSE)/1000*D11,"")</f>
        <v>0.48</v>
      </c>
      <c r="F11" s="30">
        <f>IF(B11&gt;0,VLOOKUP(B11,[1]TK_Suvestine!A:F,4,FALSE)/1000*D11,"")</f>
        <v>6</v>
      </c>
      <c r="G11" s="30">
        <f>IF(B11&gt;0,VLOOKUP(B11,[1]TK_Suvestine!A:F,5,FALSE)/1000*D11,"")</f>
        <v>0.62</v>
      </c>
      <c r="H11" s="30">
        <f>IF(B11&gt;0,VLOOKUP(B11,[1]TK_Suvestine!A:F,6,FALSE)/1000*D11,"")</f>
        <v>58.6</v>
      </c>
      <c r="I11" s="10"/>
      <c r="J11" s="10"/>
      <c r="K11" s="10"/>
      <c r="L11" s="11"/>
      <c r="M11" s="12">
        <f>IF(B11&gt;0,VLOOKUP(B11,[1]TK_Suvestine!A:G,7,FALSE)/1000*D11,"")</f>
        <v>5.7000000000000002E-2</v>
      </c>
    </row>
    <row r="12" spans="1:15" x14ac:dyDescent="0.35">
      <c r="A12" s="29" t="str">
        <f>IF(B12&gt;0,VLOOKUP(B12,[1]TK_Suvestine!A:B,2,FALSE),"")</f>
        <v>Morkų lazdelės</v>
      </c>
      <c r="B12" s="56" t="s">
        <v>60</v>
      </c>
      <c r="C12" s="28">
        <f t="shared" si="0"/>
        <v>50</v>
      </c>
      <c r="D12" s="29">
        <v>50</v>
      </c>
      <c r="E12" s="30">
        <f>IF(B12&gt;0,VLOOKUP(B12,[1]TK_Suvestine!A:F,3,FALSE)/1000*D12,"")</f>
        <v>0.5</v>
      </c>
      <c r="F12" s="30">
        <f>IF(B12&gt;0,VLOOKUP(B12,[1]TK_Suvestine!A:F,4,FALSE)/1000*D12,"")</f>
        <v>0.1</v>
      </c>
      <c r="G12" s="30">
        <f>IF(B12&gt;0,VLOOKUP(B12,[1]TK_Suvestine!A:F,5,FALSE)/1000*D12,"")</f>
        <v>4.3499999999999996</v>
      </c>
      <c r="H12" s="30">
        <f>IF(B12&gt;0,VLOOKUP(B12,[1]TK_Suvestine!A:F,6,FALSE)/1000*D12,"")</f>
        <v>15.5</v>
      </c>
      <c r="I12" s="10">
        <v>0</v>
      </c>
      <c r="J12" s="10">
        <v>0</v>
      </c>
      <c r="K12" s="10">
        <v>0</v>
      </c>
      <c r="L12" s="11">
        <f>(I12*4)+(J12*9)+(K12*4)</f>
        <v>0</v>
      </c>
      <c r="M12" s="12">
        <f>IF(B12&gt;0,VLOOKUP(B12,[1]TK_Suvestine!A:G,7,FALSE)/1000*D12,"")</f>
        <v>5.9998500000000001E-3</v>
      </c>
    </row>
    <row r="13" spans="1:15" ht="15" hidden="1" customHeight="1" x14ac:dyDescent="0.35">
      <c r="I13" s="138" t="s">
        <v>2</v>
      </c>
      <c r="J13" s="138"/>
      <c r="K13" s="138"/>
      <c r="L13" s="138"/>
      <c r="M13" s="25"/>
    </row>
    <row r="14" spans="1:15" ht="15" hidden="1" customHeight="1" x14ac:dyDescent="0.35">
      <c r="A14" s="139" t="s">
        <v>24</v>
      </c>
      <c r="B14" s="139"/>
      <c r="C14" s="139"/>
      <c r="D14" s="139"/>
      <c r="E14" s="139"/>
      <c r="F14" s="139"/>
      <c r="G14" s="139"/>
      <c r="H14" s="139"/>
      <c r="I14" s="141" t="s">
        <v>7</v>
      </c>
      <c r="J14" s="142"/>
      <c r="K14" s="143"/>
      <c r="L14" s="135" t="s">
        <v>8</v>
      </c>
      <c r="M14" s="25"/>
    </row>
    <row r="15" spans="1:15" ht="29" hidden="1" x14ac:dyDescent="0.35">
      <c r="A15" s="135" t="s">
        <v>3</v>
      </c>
      <c r="B15" s="146" t="s">
        <v>4</v>
      </c>
      <c r="C15" s="135" t="s">
        <v>5</v>
      </c>
      <c r="D15" s="146" t="s">
        <v>6</v>
      </c>
      <c r="E15" s="132" t="s">
        <v>7</v>
      </c>
      <c r="F15" s="133"/>
      <c r="G15" s="134"/>
      <c r="H15" s="135" t="s">
        <v>8</v>
      </c>
      <c r="I15" s="4" t="s">
        <v>10</v>
      </c>
      <c r="J15" s="4" t="s">
        <v>11</v>
      </c>
      <c r="K15" s="4" t="s">
        <v>13</v>
      </c>
      <c r="L15" s="136"/>
      <c r="M15" s="137" t="s">
        <v>9</v>
      </c>
    </row>
    <row r="16" spans="1:15" ht="29" hidden="1" x14ac:dyDescent="0.35">
      <c r="A16" s="136"/>
      <c r="B16" s="147"/>
      <c r="C16" s="136"/>
      <c r="D16" s="147"/>
      <c r="E16" s="4" t="s">
        <v>10</v>
      </c>
      <c r="F16" s="4" t="s">
        <v>11</v>
      </c>
      <c r="G16" s="4" t="s">
        <v>12</v>
      </c>
      <c r="H16" s="136"/>
      <c r="I16" s="10">
        <v>5.4349999999999996</v>
      </c>
      <c r="J16" s="10">
        <v>2.69</v>
      </c>
      <c r="K16" s="10">
        <v>33.28</v>
      </c>
      <c r="L16" s="11">
        <f t="shared" ref="L16:L20" si="1">(I16*4)+(J16*9)+(K16*4)</f>
        <v>179.07</v>
      </c>
      <c r="M16" s="137"/>
    </row>
    <row r="17" spans="1:13" hidden="1" x14ac:dyDescent="0.35">
      <c r="A17" s="27" t="str">
        <f>IF(B17&gt;0,VLOOKUP(B17,[1]TK_Suvestine!A:B,2,FALSE),"")</f>
        <v/>
      </c>
      <c r="B17" s="51"/>
      <c r="C17" s="28" t="str">
        <f t="shared" ref="C17:C21" si="2">IF(D17&gt;0,D17,"")</f>
        <v/>
      </c>
      <c r="D17" s="8"/>
      <c r="E17" s="9" t="str">
        <f>IF(B17&gt;0,VLOOKUP(B17,[1]TK_Suvestine!A:F,3,FALSE)/1000*D17,"")</f>
        <v/>
      </c>
      <c r="F17" s="9" t="str">
        <f>IF(B17&gt;0,VLOOKUP(B17,[1]TK_Suvestine!A:F,4,FALSE)/1000*D17,"")</f>
        <v/>
      </c>
      <c r="G17" s="9" t="str">
        <f>IF(B17&gt;0,VLOOKUP(B17,[1]TK_Suvestine!A:F,5,FALSE)/1000*D17,"")</f>
        <v/>
      </c>
      <c r="H17" s="9" t="str">
        <f>IF(B17&gt;0,VLOOKUP(B17,[1]TK_Suvestine!A:F,6,FALSE)/1000*D17,"")</f>
        <v/>
      </c>
      <c r="I17" s="8">
        <v>2.4</v>
      </c>
      <c r="J17" s="8">
        <v>30</v>
      </c>
      <c r="K17" s="8">
        <v>3.1</v>
      </c>
      <c r="L17" s="11">
        <f t="shared" si="1"/>
        <v>292</v>
      </c>
      <c r="M17" s="12" t="str">
        <f>IF(B17&gt;0,VLOOKUP(B17,[1]TK_Suvestine!A:G,7,FALSE)/1000*D17,"")</f>
        <v/>
      </c>
    </row>
    <row r="18" spans="1:13" hidden="1" x14ac:dyDescent="0.35">
      <c r="A18" s="45" t="s">
        <v>27</v>
      </c>
      <c r="B18" s="58"/>
      <c r="C18" s="28" t="str">
        <f t="shared" si="2"/>
        <v/>
      </c>
      <c r="D18" s="5"/>
      <c r="E18" s="9" t="str">
        <f>IF(B18&gt;0,VLOOKUP(B18,[1]TK_Suvestine!A:F,3,FALSE)/1000*D18,"")</f>
        <v/>
      </c>
      <c r="F18" s="9" t="str">
        <f>IF(B18&gt;0,VLOOKUP(B18,[1]TK_Suvestine!A:F,4,FALSE)/1000*D18,"")</f>
        <v/>
      </c>
      <c r="G18" s="9" t="str">
        <f>IF(B18&gt;0,VLOOKUP(B18,[1]TK_Suvestine!A:F,5,FALSE)/1000*D18,"")</f>
        <v/>
      </c>
      <c r="H18" s="9" t="str">
        <f>IF(B18&gt;0,VLOOKUP(B18,[1]TK_Suvestine!A:F,6,FALSE)/1000*D18,"")</f>
        <v/>
      </c>
      <c r="I18" s="10">
        <v>0</v>
      </c>
      <c r="J18" s="10">
        <v>0</v>
      </c>
      <c r="K18" s="10">
        <v>0</v>
      </c>
      <c r="L18" s="11">
        <f t="shared" si="1"/>
        <v>0</v>
      </c>
      <c r="M18" s="12" t="str">
        <f>IF(B18&gt;0,VLOOKUP(B18,[1]TK_Suvestine!A:G,7,FALSE)/1000*D18,"")</f>
        <v/>
      </c>
    </row>
    <row r="19" spans="1:13" hidden="1" x14ac:dyDescent="0.35">
      <c r="A19" s="27" t="str">
        <f>IF(B19&gt;0,VLOOKUP(B19,[1]TK_Suvestine!A:B,2,FALSE),"")</f>
        <v/>
      </c>
      <c r="B19" s="59"/>
      <c r="C19" s="28" t="str">
        <f t="shared" si="2"/>
        <v/>
      </c>
      <c r="D19" s="5"/>
      <c r="E19" s="9" t="str">
        <f>IF(B19&gt;0,VLOOKUP(B19,[1]TK_Suvestine!A:F,3,FALSE)/1000*D19,"")</f>
        <v/>
      </c>
      <c r="F19" s="9" t="str">
        <f>IF(B19&gt;0,VLOOKUP(B19,[1]TK_Suvestine!A:F,4,FALSE)/1000*D19,"")</f>
        <v/>
      </c>
      <c r="G19" s="9" t="str">
        <f>IF(B19&gt;0,VLOOKUP(B19,[1]TK_Suvestine!A:F,5,FALSE)/1000*D19,"")</f>
        <v/>
      </c>
      <c r="H19" s="9" t="str">
        <f>IF(B19&gt;0,VLOOKUP(B19,[1]TK_Suvestine!A:F,6,FALSE)/1000*D19,"")</f>
        <v/>
      </c>
      <c r="I19" s="10">
        <v>0</v>
      </c>
      <c r="J19" s="10">
        <v>0</v>
      </c>
      <c r="K19" s="10">
        <v>0</v>
      </c>
      <c r="L19" s="11">
        <f t="shared" si="1"/>
        <v>0</v>
      </c>
      <c r="M19" s="12" t="str">
        <f>IF(B19&gt;0,VLOOKUP(B19,[1]TK_Suvestine!A:G,7,FALSE)/1000*D19,"")</f>
        <v/>
      </c>
    </row>
    <row r="20" spans="1:13" hidden="1" x14ac:dyDescent="0.35">
      <c r="A20" s="40" t="str">
        <f>IF(B20&gt;0,VLOOKUP(B20,[1]TK_Suvestine!A:B,2,FALSE),"")</f>
        <v/>
      </c>
      <c r="B20" s="5"/>
      <c r="C20" s="28" t="str">
        <f t="shared" si="2"/>
        <v/>
      </c>
      <c r="D20" s="5"/>
      <c r="E20" s="9" t="str">
        <f>IF(B20&gt;0,VLOOKUP(B20,[1]TK_Suvestine!A:F,3,FALSE)/1000*D20,"")</f>
        <v/>
      </c>
      <c r="F20" s="9" t="str">
        <f>IF(B20&gt;0,VLOOKUP(B20,[1]TK_Suvestine!A:F,4,FALSE)/1000*D20,"")</f>
        <v/>
      </c>
      <c r="G20" s="9" t="str">
        <f>IF(B20&gt;0,VLOOKUP(B20,[1]TK_Suvestine!A:F,5,FALSE)/1000*D20,"")</f>
        <v/>
      </c>
      <c r="H20" s="9" t="str">
        <f>IF(B20&gt;0,VLOOKUP(B20,[1]TK_Suvestine!A:F,6,FALSE)/1000*D20,"")</f>
        <v/>
      </c>
      <c r="I20" s="10">
        <v>0</v>
      </c>
      <c r="J20" s="10">
        <v>0</v>
      </c>
      <c r="K20" s="10">
        <v>0</v>
      </c>
      <c r="L20" s="8">
        <f t="shared" si="1"/>
        <v>0</v>
      </c>
      <c r="M20" s="12" t="str">
        <f>IF(B20&gt;0,VLOOKUP(B20,[1]TK_Suvestine!A:G,7,FALSE)/1000*D20,"")</f>
        <v/>
      </c>
    </row>
    <row r="21" spans="1:13" hidden="1" x14ac:dyDescent="0.35">
      <c r="A21" s="29" t="str">
        <f>IF(B21&gt;0,VLOOKUP(B21,[1]TK_Suvestine!A:B,2,FALSE),"")</f>
        <v/>
      </c>
      <c r="B21" s="59"/>
      <c r="C21" s="28" t="str">
        <f t="shared" si="2"/>
        <v/>
      </c>
      <c r="D21" s="5"/>
      <c r="E21" s="9" t="str">
        <f>IF(B21&gt;0,VLOOKUP(B21,[1]TK_Suvestine!A:F,3,FALSE)/1000*D21,"")</f>
        <v/>
      </c>
      <c r="F21" s="9" t="str">
        <f>IF(B21&gt;0,VLOOKUP(B21,[1]TK_Suvestine!A:F,4,FALSE)/1000*D21,"")</f>
        <v/>
      </c>
      <c r="G21" s="9" t="str">
        <f>IF(B21&gt;0,VLOOKUP(B21,[1]TK_Suvestine!A:F,5,FALSE)/1000*D21,"")</f>
        <v/>
      </c>
      <c r="H21" s="9" t="str">
        <f>IF(B21&gt;0,VLOOKUP(B21,[1]TK_Suvestine!A:F,6,FALSE)/1000*D21,"")</f>
        <v/>
      </c>
      <c r="I21" s="8">
        <f>SUM(I16:I20)</f>
        <v>7.8349999999999991</v>
      </c>
      <c r="J21" s="8">
        <f>SUM(J16:J20)</f>
        <v>32.69</v>
      </c>
      <c r="K21" s="8">
        <f>SUM(K16:K20)</f>
        <v>36.380000000000003</v>
      </c>
      <c r="L21" s="8">
        <f>SUM(L16:L20)</f>
        <v>471.07</v>
      </c>
      <c r="M21" s="12" t="str">
        <f>IF(B21&gt;0,VLOOKUP(B21,[1]TK_Suvestine!A:G,7,FALSE)/1000*D21,"")</f>
        <v/>
      </c>
    </row>
    <row r="22" spans="1:13" ht="15" hidden="1" customHeight="1" x14ac:dyDescent="0.35">
      <c r="A22" s="129" t="s">
        <v>15</v>
      </c>
      <c r="B22" s="130"/>
      <c r="C22" s="131"/>
      <c r="D22" s="42"/>
      <c r="E22" s="43">
        <f>SUM(E17:E21)</f>
        <v>0</v>
      </c>
      <c r="F22" s="43">
        <f>SUM(F17:F21)</f>
        <v>0</v>
      </c>
      <c r="G22" s="43">
        <f>SUM(G17:G21)</f>
        <v>0</v>
      </c>
      <c r="H22" s="43">
        <f>SUM(H17:H21)</f>
        <v>0</v>
      </c>
      <c r="M22" s="16">
        <f>SUM(M17:M21)</f>
        <v>0</v>
      </c>
    </row>
    <row r="23" spans="1:13" ht="15" customHeight="1" x14ac:dyDescent="0.35">
      <c r="A23" s="113" t="s">
        <v>118</v>
      </c>
      <c r="B23" s="51" t="s">
        <v>61</v>
      </c>
      <c r="C23" s="5">
        <f t="shared" ref="C23:C27" si="3">IF(D23&gt;0,D23,"")</f>
        <v>200</v>
      </c>
      <c r="D23" s="5">
        <v>200</v>
      </c>
      <c r="E23" s="46">
        <f>IF(B23&gt;0,VLOOKUP(B23,[1]TK_Suvestine!A:F,3,FALSE)/1000*D23,"")</f>
        <v>6.2950000000000008</v>
      </c>
      <c r="F23" s="46">
        <f>IF(B23&gt;0,VLOOKUP(B23,[1]TK_Suvestine!A:F,4,FALSE)/1000*D23,"")</f>
        <v>5.8999999999999995</v>
      </c>
      <c r="G23" s="46">
        <f>IF(B23&gt;0,VLOOKUP(B23,[1]TK_Suvestine!A:F,5,FALSE)/1000*D23,"")</f>
        <v>20.204000000000004</v>
      </c>
      <c r="H23" s="46">
        <f>IF(B23&gt;0,VLOOKUP(B23,[1]TK_Suvestine!A:F,6,FALSE)/1000*D23,"")</f>
        <v>157.69000000000003</v>
      </c>
      <c r="I23" s="8"/>
      <c r="J23" s="8"/>
      <c r="K23" s="8"/>
      <c r="L23" s="8">
        <f t="shared" ref="L23:L26" si="4">(I23*4)+(J23*9)+(K23*4)</f>
        <v>0</v>
      </c>
      <c r="M23" s="12">
        <f>IF(B23&gt;0,VLOOKUP(B23,[1]TK_Suvestine!A:G,7,FALSE)/1000*D23,"")</f>
        <v>0.14532999999999999</v>
      </c>
    </row>
    <row r="24" spans="1:13" ht="15" customHeight="1" x14ac:dyDescent="0.35">
      <c r="A24" s="45" t="str">
        <f>IF(B24&gt;0,VLOOKUP(B24,[1]TK_Suvestine!A:B,2,FALSE),"")</f>
        <v xml:space="preserve">Duona su sviestu ir žalumynais </v>
      </c>
      <c r="B24" s="51" t="s">
        <v>62</v>
      </c>
      <c r="C24" s="5">
        <f t="shared" si="3"/>
        <v>40</v>
      </c>
      <c r="D24" s="5">
        <v>40</v>
      </c>
      <c r="E24" s="46">
        <f>IF(B24&gt;0,VLOOKUP(B24,[1]TK_Suvestine!A:F,3,FALSE)/1000*D24,"")</f>
        <v>2.7744</v>
      </c>
      <c r="F24" s="46">
        <f>IF(B24&gt;0,VLOOKUP(B24,[1]TK_Suvestine!A:F,4,FALSE)/1000*D24,"")</f>
        <v>3.8368000000000002</v>
      </c>
      <c r="G24" s="46">
        <f>IF(B24&gt;0,VLOOKUP(B24,[1]TK_Suvestine!A:F,5,FALSE)/1000*D24,"")</f>
        <v>15.391199999999998</v>
      </c>
      <c r="H24" s="46">
        <f>IF(B24&gt;0,VLOOKUP(B24,[1]TK_Suvestine!A:F,6,FALSE)/1000*D24,"")</f>
        <v>104.864</v>
      </c>
      <c r="I24" s="8"/>
      <c r="J24" s="8"/>
      <c r="K24" s="8"/>
      <c r="L24" s="8"/>
      <c r="M24" s="12"/>
    </row>
    <row r="25" spans="1:13" ht="15" hidden="1" customHeight="1" x14ac:dyDescent="0.35">
      <c r="A25" s="45" t="str">
        <f>IF(B25&gt;0,VLOOKUP(B25,[1]TK_Suvestine!A:B,2,FALSE),"")</f>
        <v/>
      </c>
      <c r="B25" s="45"/>
      <c r="C25" s="5" t="str">
        <f t="shared" si="3"/>
        <v/>
      </c>
      <c r="D25" s="5"/>
      <c r="E25" s="46" t="str">
        <f>IF(B25&gt;0,VLOOKUP(B25,[1]TK_Suvestine!A:F,3,FALSE)/1000*D25,"")</f>
        <v/>
      </c>
      <c r="F25" s="46" t="str">
        <f>IF(B25&gt;0,VLOOKUP(B25,[1]TK_Suvestine!A:F,4,FALSE)/1000*D25,"")</f>
        <v/>
      </c>
      <c r="G25" s="46" t="str">
        <f>IF(B25&gt;0,VLOOKUP(B25,[1]TK_Suvestine!A:F,5,FALSE)/1000*D25,"")</f>
        <v/>
      </c>
      <c r="H25" s="46" t="str">
        <f>IF(B25&gt;0,VLOOKUP(B25,[1]TK_Suvestine!A:F,6,FALSE)/1000*D25,"")</f>
        <v/>
      </c>
      <c r="I25" s="8"/>
      <c r="J25" s="8"/>
      <c r="K25" s="8"/>
      <c r="L25" s="8">
        <f t="shared" si="4"/>
        <v>0</v>
      </c>
      <c r="M25" s="12" t="str">
        <f>IF(B25&gt;0,VLOOKUP(B25,[1]TK_Suvestine!A:G,7,FALSE)/1000*D25,"")</f>
        <v/>
      </c>
    </row>
    <row r="26" spans="1:13" ht="15" hidden="1" customHeight="1" x14ac:dyDescent="0.35">
      <c r="A26" s="45" t="str">
        <f>IF(B26&gt;0,VLOOKUP(B26,[1]TK_Suvestine!A:B,2,FALSE),"")</f>
        <v/>
      </c>
      <c r="B26" s="5"/>
      <c r="C26" s="5" t="str">
        <f t="shared" si="3"/>
        <v/>
      </c>
      <c r="D26" s="5"/>
      <c r="E26" s="46" t="str">
        <f>IF(B26&gt;0,VLOOKUP(B26,[1]TK_Suvestine!A:F,3,FALSE)/1000*D26,"")</f>
        <v/>
      </c>
      <c r="F26" s="46" t="str">
        <f>IF(B26&gt;0,VLOOKUP(B26,[1]TK_Suvestine!A:F,4,FALSE)/1000*D26,"")</f>
        <v/>
      </c>
      <c r="G26" s="46" t="str">
        <f>IF(B26&gt;0,VLOOKUP(B26,[1]TK_Suvestine!A:F,5,FALSE)/1000*D26,"")</f>
        <v/>
      </c>
      <c r="H26" s="46" t="str">
        <f>IF(B26&gt;0,VLOOKUP(B26,[1]TK_Suvestine!A:F,6,FALSE)/1000*D26,"")</f>
        <v/>
      </c>
      <c r="I26" s="8"/>
      <c r="J26" s="8"/>
      <c r="K26" s="8"/>
      <c r="L26" s="8">
        <f t="shared" si="4"/>
        <v>0</v>
      </c>
      <c r="M26" s="12" t="str">
        <f>IF(B26&gt;0,VLOOKUP(B26,[1]TK_Suvestine!A:G,7,FALSE)/1000*D26,"")</f>
        <v/>
      </c>
    </row>
    <row r="27" spans="1:13" ht="15" hidden="1" customHeight="1" x14ac:dyDescent="0.35">
      <c r="A27" s="45" t="str">
        <f>IF(B27&gt;0,VLOOKUP(B27,[1]TK_Suvestine!A:B,2,FALSE),"")</f>
        <v/>
      </c>
      <c r="B27" s="5"/>
      <c r="C27" s="5" t="str">
        <f t="shared" si="3"/>
        <v/>
      </c>
      <c r="D27" s="5"/>
      <c r="E27" s="46" t="str">
        <f>IF(B27&gt;0,VLOOKUP(B27,[1]TK_Suvestine!A:F,3,FALSE)/1000*D27,"")</f>
        <v/>
      </c>
      <c r="F27" s="46" t="str">
        <f>IF(B27&gt;0,VLOOKUP(B27,[1]TK_Suvestine!A:F,4,FALSE)/1000*D27,"")</f>
        <v/>
      </c>
      <c r="G27" s="46" t="str">
        <f>IF(B27&gt;0,VLOOKUP(B27,[1]TK_Suvestine!A:F,5,FALSE)/1000*D27,"")</f>
        <v/>
      </c>
      <c r="H27" s="46" t="str">
        <f>IF(B27&gt;0,VLOOKUP(B27,[1]TK_Suvestine!A:F,6,FALSE)/1000*D27,"")</f>
        <v/>
      </c>
      <c r="I27" s="8">
        <f>SUM(I23:I26)</f>
        <v>0</v>
      </c>
      <c r="J27" s="8">
        <f>SUM(J23:J26)</f>
        <v>0</v>
      </c>
      <c r="K27" s="8">
        <f>SUM(K23:K26)</f>
        <v>0</v>
      </c>
      <c r="L27" s="8">
        <f>SUM(L23:L26)</f>
        <v>0</v>
      </c>
      <c r="M27" s="12" t="str">
        <f>IF(B27&gt;0,VLOOKUP(B27,[1]TK_Suvestine!A:G,7,FALSE)/1000*D27,"")</f>
        <v/>
      </c>
    </row>
    <row r="28" spans="1:13" x14ac:dyDescent="0.35">
      <c r="A28" s="13"/>
      <c r="B28" s="13"/>
      <c r="C28" s="13"/>
      <c r="D28" s="13"/>
      <c r="E28" s="13"/>
      <c r="F28" s="13"/>
      <c r="G28" s="13"/>
      <c r="H28" s="13"/>
    </row>
    <row r="30" spans="1:13" x14ac:dyDescent="0.35">
      <c r="E30" s="49"/>
    </row>
  </sheetData>
  <mergeCells count="23">
    <mergeCell ref="I3:L3"/>
    <mergeCell ref="A4:H4"/>
    <mergeCell ref="I4:K4"/>
    <mergeCell ref="L4:L5"/>
    <mergeCell ref="A5:A6"/>
    <mergeCell ref="B5:B6"/>
    <mergeCell ref="C5:C6"/>
    <mergeCell ref="D5:D6"/>
    <mergeCell ref="A22:C22"/>
    <mergeCell ref="E5:G5"/>
    <mergeCell ref="H5:H6"/>
    <mergeCell ref="M5:M6"/>
    <mergeCell ref="I13:L13"/>
    <mergeCell ref="A14:H14"/>
    <mergeCell ref="I14:K14"/>
    <mergeCell ref="L14:L15"/>
    <mergeCell ref="A15:A16"/>
    <mergeCell ref="B15:B16"/>
    <mergeCell ref="C15:C16"/>
    <mergeCell ref="D15:D16"/>
    <mergeCell ref="E15:G15"/>
    <mergeCell ref="H15:H16"/>
    <mergeCell ref="M15:M16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  <headerFooter>
    <oddFooter>&amp;C5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apas309">
    <tabColor rgb="FFFFC000"/>
    <pageSetUpPr fitToPage="1"/>
  </sheetPr>
  <dimension ref="A1:O32"/>
  <sheetViews>
    <sheetView showWhiteSpace="0" zoomScaleNormal="100" workbookViewId="0">
      <selection activeCell="R7" sqref="R7"/>
    </sheetView>
  </sheetViews>
  <sheetFormatPr defaultRowHeight="14.5" x14ac:dyDescent="0.35"/>
  <cols>
    <col min="1" max="1" width="36.81640625" style="37" customWidth="1"/>
    <col min="2" max="2" width="5.7265625" style="3" customWidth="1"/>
    <col min="3" max="3" width="7.54296875" style="3" customWidth="1"/>
    <col min="4" max="4" width="8.81640625" style="3" hidden="1" customWidth="1"/>
    <col min="5" max="5" width="9.08984375" style="3"/>
    <col min="6" max="6" width="8.54296875" style="3" customWidth="1"/>
    <col min="7" max="7" width="11.7265625" style="3" customWidth="1"/>
    <col min="8" max="8" width="9.54296875" style="3" customWidth="1"/>
    <col min="9" max="9" width="10.36328125" style="3" hidden="1" customWidth="1"/>
    <col min="10" max="10" width="10.54296875" style="3" hidden="1" customWidth="1"/>
    <col min="11" max="11" width="10" style="3" hidden="1" customWidth="1"/>
    <col min="12" max="12" width="9.54296875" style="3" hidden="1" customWidth="1"/>
    <col min="13" max="13" width="11.81640625" style="3" hidden="1" customWidth="1"/>
    <col min="14" max="14" width="0" style="3" hidden="1" customWidth="1"/>
    <col min="15" max="256" width="9.08984375" style="3"/>
    <col min="257" max="257" width="66.26953125" style="3" customWidth="1"/>
    <col min="258" max="258" width="5.7265625" style="3" customWidth="1"/>
    <col min="259" max="259" width="7.54296875" style="3" customWidth="1"/>
    <col min="260" max="260" width="8.81640625" style="3" customWidth="1"/>
    <col min="261" max="261" width="9.08984375" style="3"/>
    <col min="262" max="262" width="8.54296875" style="3" customWidth="1"/>
    <col min="263" max="263" width="12.54296875" style="3" customWidth="1"/>
    <col min="264" max="264" width="11.54296875" style="3" customWidth="1"/>
    <col min="265" max="268" width="0" style="3" hidden="1" customWidth="1"/>
    <col min="269" max="512" width="9.08984375" style="3"/>
    <col min="513" max="513" width="66.26953125" style="3" customWidth="1"/>
    <col min="514" max="514" width="5.7265625" style="3" customWidth="1"/>
    <col min="515" max="515" width="7.54296875" style="3" customWidth="1"/>
    <col min="516" max="516" width="8.81640625" style="3" customWidth="1"/>
    <col min="517" max="517" width="9.08984375" style="3"/>
    <col min="518" max="518" width="8.54296875" style="3" customWidth="1"/>
    <col min="519" max="519" width="12.54296875" style="3" customWidth="1"/>
    <col min="520" max="520" width="11.54296875" style="3" customWidth="1"/>
    <col min="521" max="524" width="0" style="3" hidden="1" customWidth="1"/>
    <col min="525" max="768" width="9.08984375" style="3"/>
    <col min="769" max="769" width="66.26953125" style="3" customWidth="1"/>
    <col min="770" max="770" width="5.7265625" style="3" customWidth="1"/>
    <col min="771" max="771" width="7.54296875" style="3" customWidth="1"/>
    <col min="772" max="772" width="8.81640625" style="3" customWidth="1"/>
    <col min="773" max="773" width="9.08984375" style="3"/>
    <col min="774" max="774" width="8.54296875" style="3" customWidth="1"/>
    <col min="775" max="775" width="12.54296875" style="3" customWidth="1"/>
    <col min="776" max="776" width="11.54296875" style="3" customWidth="1"/>
    <col min="777" max="780" width="0" style="3" hidden="1" customWidth="1"/>
    <col min="781" max="1024" width="9.08984375" style="3"/>
    <col min="1025" max="1025" width="66.26953125" style="3" customWidth="1"/>
    <col min="1026" max="1026" width="5.7265625" style="3" customWidth="1"/>
    <col min="1027" max="1027" width="7.54296875" style="3" customWidth="1"/>
    <col min="1028" max="1028" width="8.81640625" style="3" customWidth="1"/>
    <col min="1029" max="1029" width="9.08984375" style="3"/>
    <col min="1030" max="1030" width="8.54296875" style="3" customWidth="1"/>
    <col min="1031" max="1031" width="12.54296875" style="3" customWidth="1"/>
    <col min="1032" max="1032" width="11.54296875" style="3" customWidth="1"/>
    <col min="1033" max="1036" width="0" style="3" hidden="1" customWidth="1"/>
    <col min="1037" max="1280" width="9.08984375" style="3"/>
    <col min="1281" max="1281" width="66.26953125" style="3" customWidth="1"/>
    <col min="1282" max="1282" width="5.7265625" style="3" customWidth="1"/>
    <col min="1283" max="1283" width="7.54296875" style="3" customWidth="1"/>
    <col min="1284" max="1284" width="8.81640625" style="3" customWidth="1"/>
    <col min="1285" max="1285" width="9.08984375" style="3"/>
    <col min="1286" max="1286" width="8.54296875" style="3" customWidth="1"/>
    <col min="1287" max="1287" width="12.54296875" style="3" customWidth="1"/>
    <col min="1288" max="1288" width="11.54296875" style="3" customWidth="1"/>
    <col min="1289" max="1292" width="0" style="3" hidden="1" customWidth="1"/>
    <col min="1293" max="1536" width="9.08984375" style="3"/>
    <col min="1537" max="1537" width="66.26953125" style="3" customWidth="1"/>
    <col min="1538" max="1538" width="5.7265625" style="3" customWidth="1"/>
    <col min="1539" max="1539" width="7.54296875" style="3" customWidth="1"/>
    <col min="1540" max="1540" width="8.81640625" style="3" customWidth="1"/>
    <col min="1541" max="1541" width="9.08984375" style="3"/>
    <col min="1542" max="1542" width="8.54296875" style="3" customWidth="1"/>
    <col min="1543" max="1543" width="12.54296875" style="3" customWidth="1"/>
    <col min="1544" max="1544" width="11.54296875" style="3" customWidth="1"/>
    <col min="1545" max="1548" width="0" style="3" hidden="1" customWidth="1"/>
    <col min="1549" max="1792" width="9.08984375" style="3"/>
    <col min="1793" max="1793" width="66.26953125" style="3" customWidth="1"/>
    <col min="1794" max="1794" width="5.7265625" style="3" customWidth="1"/>
    <col min="1795" max="1795" width="7.54296875" style="3" customWidth="1"/>
    <col min="1796" max="1796" width="8.81640625" style="3" customWidth="1"/>
    <col min="1797" max="1797" width="9.08984375" style="3"/>
    <col min="1798" max="1798" width="8.54296875" style="3" customWidth="1"/>
    <col min="1799" max="1799" width="12.54296875" style="3" customWidth="1"/>
    <col min="1800" max="1800" width="11.54296875" style="3" customWidth="1"/>
    <col min="1801" max="1804" width="0" style="3" hidden="1" customWidth="1"/>
    <col min="1805" max="2048" width="9.08984375" style="3"/>
    <col min="2049" max="2049" width="66.26953125" style="3" customWidth="1"/>
    <col min="2050" max="2050" width="5.7265625" style="3" customWidth="1"/>
    <col min="2051" max="2051" width="7.54296875" style="3" customWidth="1"/>
    <col min="2052" max="2052" width="8.81640625" style="3" customWidth="1"/>
    <col min="2053" max="2053" width="9.08984375" style="3"/>
    <col min="2054" max="2054" width="8.54296875" style="3" customWidth="1"/>
    <col min="2055" max="2055" width="12.54296875" style="3" customWidth="1"/>
    <col min="2056" max="2056" width="11.54296875" style="3" customWidth="1"/>
    <col min="2057" max="2060" width="0" style="3" hidden="1" customWidth="1"/>
    <col min="2061" max="2304" width="9.08984375" style="3"/>
    <col min="2305" max="2305" width="66.26953125" style="3" customWidth="1"/>
    <col min="2306" max="2306" width="5.7265625" style="3" customWidth="1"/>
    <col min="2307" max="2307" width="7.54296875" style="3" customWidth="1"/>
    <col min="2308" max="2308" width="8.81640625" style="3" customWidth="1"/>
    <col min="2309" max="2309" width="9.08984375" style="3"/>
    <col min="2310" max="2310" width="8.54296875" style="3" customWidth="1"/>
    <col min="2311" max="2311" width="12.54296875" style="3" customWidth="1"/>
    <col min="2312" max="2312" width="11.54296875" style="3" customWidth="1"/>
    <col min="2313" max="2316" width="0" style="3" hidden="1" customWidth="1"/>
    <col min="2317" max="2560" width="9.08984375" style="3"/>
    <col min="2561" max="2561" width="66.26953125" style="3" customWidth="1"/>
    <col min="2562" max="2562" width="5.7265625" style="3" customWidth="1"/>
    <col min="2563" max="2563" width="7.54296875" style="3" customWidth="1"/>
    <col min="2564" max="2564" width="8.81640625" style="3" customWidth="1"/>
    <col min="2565" max="2565" width="9.08984375" style="3"/>
    <col min="2566" max="2566" width="8.54296875" style="3" customWidth="1"/>
    <col min="2567" max="2567" width="12.54296875" style="3" customWidth="1"/>
    <col min="2568" max="2568" width="11.54296875" style="3" customWidth="1"/>
    <col min="2569" max="2572" width="0" style="3" hidden="1" customWidth="1"/>
    <col min="2573" max="2816" width="9.08984375" style="3"/>
    <col min="2817" max="2817" width="66.26953125" style="3" customWidth="1"/>
    <col min="2818" max="2818" width="5.7265625" style="3" customWidth="1"/>
    <col min="2819" max="2819" width="7.54296875" style="3" customWidth="1"/>
    <col min="2820" max="2820" width="8.81640625" style="3" customWidth="1"/>
    <col min="2821" max="2821" width="9.08984375" style="3"/>
    <col min="2822" max="2822" width="8.54296875" style="3" customWidth="1"/>
    <col min="2823" max="2823" width="12.54296875" style="3" customWidth="1"/>
    <col min="2824" max="2824" width="11.54296875" style="3" customWidth="1"/>
    <col min="2825" max="2828" width="0" style="3" hidden="1" customWidth="1"/>
    <col min="2829" max="3072" width="9.08984375" style="3"/>
    <col min="3073" max="3073" width="66.26953125" style="3" customWidth="1"/>
    <col min="3074" max="3074" width="5.7265625" style="3" customWidth="1"/>
    <col min="3075" max="3075" width="7.54296875" style="3" customWidth="1"/>
    <col min="3076" max="3076" width="8.81640625" style="3" customWidth="1"/>
    <col min="3077" max="3077" width="9.08984375" style="3"/>
    <col min="3078" max="3078" width="8.54296875" style="3" customWidth="1"/>
    <col min="3079" max="3079" width="12.54296875" style="3" customWidth="1"/>
    <col min="3080" max="3080" width="11.54296875" style="3" customWidth="1"/>
    <col min="3081" max="3084" width="0" style="3" hidden="1" customWidth="1"/>
    <col min="3085" max="3328" width="9.08984375" style="3"/>
    <col min="3329" max="3329" width="66.26953125" style="3" customWidth="1"/>
    <col min="3330" max="3330" width="5.7265625" style="3" customWidth="1"/>
    <col min="3331" max="3331" width="7.54296875" style="3" customWidth="1"/>
    <col min="3332" max="3332" width="8.81640625" style="3" customWidth="1"/>
    <col min="3333" max="3333" width="9.08984375" style="3"/>
    <col min="3334" max="3334" width="8.54296875" style="3" customWidth="1"/>
    <col min="3335" max="3335" width="12.54296875" style="3" customWidth="1"/>
    <col min="3336" max="3336" width="11.54296875" style="3" customWidth="1"/>
    <col min="3337" max="3340" width="0" style="3" hidden="1" customWidth="1"/>
    <col min="3341" max="3584" width="9.08984375" style="3"/>
    <col min="3585" max="3585" width="66.26953125" style="3" customWidth="1"/>
    <col min="3586" max="3586" width="5.7265625" style="3" customWidth="1"/>
    <col min="3587" max="3587" width="7.54296875" style="3" customWidth="1"/>
    <col min="3588" max="3588" width="8.81640625" style="3" customWidth="1"/>
    <col min="3589" max="3589" width="9.08984375" style="3"/>
    <col min="3590" max="3590" width="8.54296875" style="3" customWidth="1"/>
    <col min="3591" max="3591" width="12.54296875" style="3" customWidth="1"/>
    <col min="3592" max="3592" width="11.54296875" style="3" customWidth="1"/>
    <col min="3593" max="3596" width="0" style="3" hidden="1" customWidth="1"/>
    <col min="3597" max="3840" width="9.08984375" style="3"/>
    <col min="3841" max="3841" width="66.26953125" style="3" customWidth="1"/>
    <col min="3842" max="3842" width="5.7265625" style="3" customWidth="1"/>
    <col min="3843" max="3843" width="7.54296875" style="3" customWidth="1"/>
    <col min="3844" max="3844" width="8.81640625" style="3" customWidth="1"/>
    <col min="3845" max="3845" width="9.08984375" style="3"/>
    <col min="3846" max="3846" width="8.54296875" style="3" customWidth="1"/>
    <col min="3847" max="3847" width="12.54296875" style="3" customWidth="1"/>
    <col min="3848" max="3848" width="11.54296875" style="3" customWidth="1"/>
    <col min="3849" max="3852" width="0" style="3" hidden="1" customWidth="1"/>
    <col min="3853" max="4096" width="9.08984375" style="3"/>
    <col min="4097" max="4097" width="66.26953125" style="3" customWidth="1"/>
    <col min="4098" max="4098" width="5.7265625" style="3" customWidth="1"/>
    <col min="4099" max="4099" width="7.54296875" style="3" customWidth="1"/>
    <col min="4100" max="4100" width="8.81640625" style="3" customWidth="1"/>
    <col min="4101" max="4101" width="9.08984375" style="3"/>
    <col min="4102" max="4102" width="8.54296875" style="3" customWidth="1"/>
    <col min="4103" max="4103" width="12.54296875" style="3" customWidth="1"/>
    <col min="4104" max="4104" width="11.54296875" style="3" customWidth="1"/>
    <col min="4105" max="4108" width="0" style="3" hidden="1" customWidth="1"/>
    <col min="4109" max="4352" width="9.08984375" style="3"/>
    <col min="4353" max="4353" width="66.26953125" style="3" customWidth="1"/>
    <col min="4354" max="4354" width="5.7265625" style="3" customWidth="1"/>
    <col min="4355" max="4355" width="7.54296875" style="3" customWidth="1"/>
    <col min="4356" max="4356" width="8.81640625" style="3" customWidth="1"/>
    <col min="4357" max="4357" width="9.08984375" style="3"/>
    <col min="4358" max="4358" width="8.54296875" style="3" customWidth="1"/>
    <col min="4359" max="4359" width="12.54296875" style="3" customWidth="1"/>
    <col min="4360" max="4360" width="11.54296875" style="3" customWidth="1"/>
    <col min="4361" max="4364" width="0" style="3" hidden="1" customWidth="1"/>
    <col min="4365" max="4608" width="9.08984375" style="3"/>
    <col min="4609" max="4609" width="66.26953125" style="3" customWidth="1"/>
    <col min="4610" max="4610" width="5.7265625" style="3" customWidth="1"/>
    <col min="4611" max="4611" width="7.54296875" style="3" customWidth="1"/>
    <col min="4612" max="4612" width="8.81640625" style="3" customWidth="1"/>
    <col min="4613" max="4613" width="9.08984375" style="3"/>
    <col min="4614" max="4614" width="8.54296875" style="3" customWidth="1"/>
    <col min="4615" max="4615" width="12.54296875" style="3" customWidth="1"/>
    <col min="4616" max="4616" width="11.54296875" style="3" customWidth="1"/>
    <col min="4617" max="4620" width="0" style="3" hidden="1" customWidth="1"/>
    <col min="4621" max="4864" width="9.08984375" style="3"/>
    <col min="4865" max="4865" width="66.26953125" style="3" customWidth="1"/>
    <col min="4866" max="4866" width="5.7265625" style="3" customWidth="1"/>
    <col min="4867" max="4867" width="7.54296875" style="3" customWidth="1"/>
    <col min="4868" max="4868" width="8.81640625" style="3" customWidth="1"/>
    <col min="4869" max="4869" width="9.08984375" style="3"/>
    <col min="4870" max="4870" width="8.54296875" style="3" customWidth="1"/>
    <col min="4871" max="4871" width="12.54296875" style="3" customWidth="1"/>
    <col min="4872" max="4872" width="11.54296875" style="3" customWidth="1"/>
    <col min="4873" max="4876" width="0" style="3" hidden="1" customWidth="1"/>
    <col min="4877" max="5120" width="9.08984375" style="3"/>
    <col min="5121" max="5121" width="66.26953125" style="3" customWidth="1"/>
    <col min="5122" max="5122" width="5.7265625" style="3" customWidth="1"/>
    <col min="5123" max="5123" width="7.54296875" style="3" customWidth="1"/>
    <col min="5124" max="5124" width="8.81640625" style="3" customWidth="1"/>
    <col min="5125" max="5125" width="9.08984375" style="3"/>
    <col min="5126" max="5126" width="8.54296875" style="3" customWidth="1"/>
    <col min="5127" max="5127" width="12.54296875" style="3" customWidth="1"/>
    <col min="5128" max="5128" width="11.54296875" style="3" customWidth="1"/>
    <col min="5129" max="5132" width="0" style="3" hidden="1" customWidth="1"/>
    <col min="5133" max="5376" width="9.08984375" style="3"/>
    <col min="5377" max="5377" width="66.26953125" style="3" customWidth="1"/>
    <col min="5378" max="5378" width="5.7265625" style="3" customWidth="1"/>
    <col min="5379" max="5379" width="7.54296875" style="3" customWidth="1"/>
    <col min="5380" max="5380" width="8.81640625" style="3" customWidth="1"/>
    <col min="5381" max="5381" width="9.08984375" style="3"/>
    <col min="5382" max="5382" width="8.54296875" style="3" customWidth="1"/>
    <col min="5383" max="5383" width="12.54296875" style="3" customWidth="1"/>
    <col min="5384" max="5384" width="11.54296875" style="3" customWidth="1"/>
    <col min="5385" max="5388" width="0" style="3" hidden="1" customWidth="1"/>
    <col min="5389" max="5632" width="9.08984375" style="3"/>
    <col min="5633" max="5633" width="66.26953125" style="3" customWidth="1"/>
    <col min="5634" max="5634" width="5.7265625" style="3" customWidth="1"/>
    <col min="5635" max="5635" width="7.54296875" style="3" customWidth="1"/>
    <col min="5636" max="5636" width="8.81640625" style="3" customWidth="1"/>
    <col min="5637" max="5637" width="9.08984375" style="3"/>
    <col min="5638" max="5638" width="8.54296875" style="3" customWidth="1"/>
    <col min="5639" max="5639" width="12.54296875" style="3" customWidth="1"/>
    <col min="5640" max="5640" width="11.54296875" style="3" customWidth="1"/>
    <col min="5641" max="5644" width="0" style="3" hidden="1" customWidth="1"/>
    <col min="5645" max="5888" width="9.08984375" style="3"/>
    <col min="5889" max="5889" width="66.26953125" style="3" customWidth="1"/>
    <col min="5890" max="5890" width="5.7265625" style="3" customWidth="1"/>
    <col min="5891" max="5891" width="7.54296875" style="3" customWidth="1"/>
    <col min="5892" max="5892" width="8.81640625" style="3" customWidth="1"/>
    <col min="5893" max="5893" width="9.08984375" style="3"/>
    <col min="5894" max="5894" width="8.54296875" style="3" customWidth="1"/>
    <col min="5895" max="5895" width="12.54296875" style="3" customWidth="1"/>
    <col min="5896" max="5896" width="11.54296875" style="3" customWidth="1"/>
    <col min="5897" max="5900" width="0" style="3" hidden="1" customWidth="1"/>
    <col min="5901" max="6144" width="9.08984375" style="3"/>
    <col min="6145" max="6145" width="66.26953125" style="3" customWidth="1"/>
    <col min="6146" max="6146" width="5.7265625" style="3" customWidth="1"/>
    <col min="6147" max="6147" width="7.54296875" style="3" customWidth="1"/>
    <col min="6148" max="6148" width="8.81640625" style="3" customWidth="1"/>
    <col min="6149" max="6149" width="9.08984375" style="3"/>
    <col min="6150" max="6150" width="8.54296875" style="3" customWidth="1"/>
    <col min="6151" max="6151" width="12.54296875" style="3" customWidth="1"/>
    <col min="6152" max="6152" width="11.54296875" style="3" customWidth="1"/>
    <col min="6153" max="6156" width="0" style="3" hidden="1" customWidth="1"/>
    <col min="6157" max="6400" width="9.08984375" style="3"/>
    <col min="6401" max="6401" width="66.26953125" style="3" customWidth="1"/>
    <col min="6402" max="6402" width="5.7265625" style="3" customWidth="1"/>
    <col min="6403" max="6403" width="7.54296875" style="3" customWidth="1"/>
    <col min="6404" max="6404" width="8.81640625" style="3" customWidth="1"/>
    <col min="6405" max="6405" width="9.08984375" style="3"/>
    <col min="6406" max="6406" width="8.54296875" style="3" customWidth="1"/>
    <col min="6407" max="6407" width="12.54296875" style="3" customWidth="1"/>
    <col min="6408" max="6408" width="11.54296875" style="3" customWidth="1"/>
    <col min="6409" max="6412" width="0" style="3" hidden="1" customWidth="1"/>
    <col min="6413" max="6656" width="9.08984375" style="3"/>
    <col min="6657" max="6657" width="66.26953125" style="3" customWidth="1"/>
    <col min="6658" max="6658" width="5.7265625" style="3" customWidth="1"/>
    <col min="6659" max="6659" width="7.54296875" style="3" customWidth="1"/>
    <col min="6660" max="6660" width="8.81640625" style="3" customWidth="1"/>
    <col min="6661" max="6661" width="9.08984375" style="3"/>
    <col min="6662" max="6662" width="8.54296875" style="3" customWidth="1"/>
    <col min="6663" max="6663" width="12.54296875" style="3" customWidth="1"/>
    <col min="6664" max="6664" width="11.54296875" style="3" customWidth="1"/>
    <col min="6665" max="6668" width="0" style="3" hidden="1" customWidth="1"/>
    <col min="6669" max="6912" width="9.08984375" style="3"/>
    <col min="6913" max="6913" width="66.26953125" style="3" customWidth="1"/>
    <col min="6914" max="6914" width="5.7265625" style="3" customWidth="1"/>
    <col min="6915" max="6915" width="7.54296875" style="3" customWidth="1"/>
    <col min="6916" max="6916" width="8.81640625" style="3" customWidth="1"/>
    <col min="6917" max="6917" width="9.08984375" style="3"/>
    <col min="6918" max="6918" width="8.54296875" style="3" customWidth="1"/>
    <col min="6919" max="6919" width="12.54296875" style="3" customWidth="1"/>
    <col min="6920" max="6920" width="11.54296875" style="3" customWidth="1"/>
    <col min="6921" max="6924" width="0" style="3" hidden="1" customWidth="1"/>
    <col min="6925" max="7168" width="9.08984375" style="3"/>
    <col min="7169" max="7169" width="66.26953125" style="3" customWidth="1"/>
    <col min="7170" max="7170" width="5.7265625" style="3" customWidth="1"/>
    <col min="7171" max="7171" width="7.54296875" style="3" customWidth="1"/>
    <col min="7172" max="7172" width="8.81640625" style="3" customWidth="1"/>
    <col min="7173" max="7173" width="9.08984375" style="3"/>
    <col min="7174" max="7174" width="8.54296875" style="3" customWidth="1"/>
    <col min="7175" max="7175" width="12.54296875" style="3" customWidth="1"/>
    <col min="7176" max="7176" width="11.54296875" style="3" customWidth="1"/>
    <col min="7177" max="7180" width="0" style="3" hidden="1" customWidth="1"/>
    <col min="7181" max="7424" width="9.08984375" style="3"/>
    <col min="7425" max="7425" width="66.26953125" style="3" customWidth="1"/>
    <col min="7426" max="7426" width="5.7265625" style="3" customWidth="1"/>
    <col min="7427" max="7427" width="7.54296875" style="3" customWidth="1"/>
    <col min="7428" max="7428" width="8.81640625" style="3" customWidth="1"/>
    <col min="7429" max="7429" width="9.08984375" style="3"/>
    <col min="7430" max="7430" width="8.54296875" style="3" customWidth="1"/>
    <col min="7431" max="7431" width="12.54296875" style="3" customWidth="1"/>
    <col min="7432" max="7432" width="11.54296875" style="3" customWidth="1"/>
    <col min="7433" max="7436" width="0" style="3" hidden="1" customWidth="1"/>
    <col min="7437" max="7680" width="9.08984375" style="3"/>
    <col min="7681" max="7681" width="66.26953125" style="3" customWidth="1"/>
    <col min="7682" max="7682" width="5.7265625" style="3" customWidth="1"/>
    <col min="7683" max="7683" width="7.54296875" style="3" customWidth="1"/>
    <col min="7684" max="7684" width="8.81640625" style="3" customWidth="1"/>
    <col min="7685" max="7685" width="9.08984375" style="3"/>
    <col min="7686" max="7686" width="8.54296875" style="3" customWidth="1"/>
    <col min="7687" max="7687" width="12.54296875" style="3" customWidth="1"/>
    <col min="7688" max="7688" width="11.54296875" style="3" customWidth="1"/>
    <col min="7689" max="7692" width="0" style="3" hidden="1" customWidth="1"/>
    <col min="7693" max="7936" width="9.08984375" style="3"/>
    <col min="7937" max="7937" width="66.26953125" style="3" customWidth="1"/>
    <col min="7938" max="7938" width="5.7265625" style="3" customWidth="1"/>
    <col min="7939" max="7939" width="7.54296875" style="3" customWidth="1"/>
    <col min="7940" max="7940" width="8.81640625" style="3" customWidth="1"/>
    <col min="7941" max="7941" width="9.08984375" style="3"/>
    <col min="7942" max="7942" width="8.54296875" style="3" customWidth="1"/>
    <col min="7943" max="7943" width="12.54296875" style="3" customWidth="1"/>
    <col min="7944" max="7944" width="11.54296875" style="3" customWidth="1"/>
    <col min="7945" max="7948" width="0" style="3" hidden="1" customWidth="1"/>
    <col min="7949" max="8192" width="9.08984375" style="3"/>
    <col min="8193" max="8193" width="66.26953125" style="3" customWidth="1"/>
    <col min="8194" max="8194" width="5.7265625" style="3" customWidth="1"/>
    <col min="8195" max="8195" width="7.54296875" style="3" customWidth="1"/>
    <col min="8196" max="8196" width="8.81640625" style="3" customWidth="1"/>
    <col min="8197" max="8197" width="9.08984375" style="3"/>
    <col min="8198" max="8198" width="8.54296875" style="3" customWidth="1"/>
    <col min="8199" max="8199" width="12.54296875" style="3" customWidth="1"/>
    <col min="8200" max="8200" width="11.54296875" style="3" customWidth="1"/>
    <col min="8201" max="8204" width="0" style="3" hidden="1" customWidth="1"/>
    <col min="8205" max="8448" width="9.08984375" style="3"/>
    <col min="8449" max="8449" width="66.26953125" style="3" customWidth="1"/>
    <col min="8450" max="8450" width="5.7265625" style="3" customWidth="1"/>
    <col min="8451" max="8451" width="7.54296875" style="3" customWidth="1"/>
    <col min="8452" max="8452" width="8.81640625" style="3" customWidth="1"/>
    <col min="8453" max="8453" width="9.08984375" style="3"/>
    <col min="8454" max="8454" width="8.54296875" style="3" customWidth="1"/>
    <col min="8455" max="8455" width="12.54296875" style="3" customWidth="1"/>
    <col min="8456" max="8456" width="11.54296875" style="3" customWidth="1"/>
    <col min="8457" max="8460" width="0" style="3" hidden="1" customWidth="1"/>
    <col min="8461" max="8704" width="9.08984375" style="3"/>
    <col min="8705" max="8705" width="66.26953125" style="3" customWidth="1"/>
    <col min="8706" max="8706" width="5.7265625" style="3" customWidth="1"/>
    <col min="8707" max="8707" width="7.54296875" style="3" customWidth="1"/>
    <col min="8708" max="8708" width="8.81640625" style="3" customWidth="1"/>
    <col min="8709" max="8709" width="9.08984375" style="3"/>
    <col min="8710" max="8710" width="8.54296875" style="3" customWidth="1"/>
    <col min="8711" max="8711" width="12.54296875" style="3" customWidth="1"/>
    <col min="8712" max="8712" width="11.54296875" style="3" customWidth="1"/>
    <col min="8713" max="8716" width="0" style="3" hidden="1" customWidth="1"/>
    <col min="8717" max="8960" width="9.08984375" style="3"/>
    <col min="8961" max="8961" width="66.26953125" style="3" customWidth="1"/>
    <col min="8962" max="8962" width="5.7265625" style="3" customWidth="1"/>
    <col min="8963" max="8963" width="7.54296875" style="3" customWidth="1"/>
    <col min="8964" max="8964" width="8.81640625" style="3" customWidth="1"/>
    <col min="8965" max="8965" width="9.08984375" style="3"/>
    <col min="8966" max="8966" width="8.54296875" style="3" customWidth="1"/>
    <col min="8967" max="8967" width="12.54296875" style="3" customWidth="1"/>
    <col min="8968" max="8968" width="11.54296875" style="3" customWidth="1"/>
    <col min="8969" max="8972" width="0" style="3" hidden="1" customWidth="1"/>
    <col min="8973" max="9216" width="9.08984375" style="3"/>
    <col min="9217" max="9217" width="66.26953125" style="3" customWidth="1"/>
    <col min="9218" max="9218" width="5.7265625" style="3" customWidth="1"/>
    <col min="9219" max="9219" width="7.54296875" style="3" customWidth="1"/>
    <col min="9220" max="9220" width="8.81640625" style="3" customWidth="1"/>
    <col min="9221" max="9221" width="9.08984375" style="3"/>
    <col min="9222" max="9222" width="8.54296875" style="3" customWidth="1"/>
    <col min="9223" max="9223" width="12.54296875" style="3" customWidth="1"/>
    <col min="9224" max="9224" width="11.54296875" style="3" customWidth="1"/>
    <col min="9225" max="9228" width="0" style="3" hidden="1" customWidth="1"/>
    <col min="9229" max="9472" width="9.08984375" style="3"/>
    <col min="9473" max="9473" width="66.26953125" style="3" customWidth="1"/>
    <col min="9474" max="9474" width="5.7265625" style="3" customWidth="1"/>
    <col min="9475" max="9475" width="7.54296875" style="3" customWidth="1"/>
    <col min="9476" max="9476" width="8.81640625" style="3" customWidth="1"/>
    <col min="9477" max="9477" width="9.08984375" style="3"/>
    <col min="9478" max="9478" width="8.54296875" style="3" customWidth="1"/>
    <col min="9479" max="9479" width="12.54296875" style="3" customWidth="1"/>
    <col min="9480" max="9480" width="11.54296875" style="3" customWidth="1"/>
    <col min="9481" max="9484" width="0" style="3" hidden="1" customWidth="1"/>
    <col min="9485" max="9728" width="9.08984375" style="3"/>
    <col min="9729" max="9729" width="66.26953125" style="3" customWidth="1"/>
    <col min="9730" max="9730" width="5.7265625" style="3" customWidth="1"/>
    <col min="9731" max="9731" width="7.54296875" style="3" customWidth="1"/>
    <col min="9732" max="9732" width="8.81640625" style="3" customWidth="1"/>
    <col min="9733" max="9733" width="9.08984375" style="3"/>
    <col min="9734" max="9734" width="8.54296875" style="3" customWidth="1"/>
    <col min="9735" max="9735" width="12.54296875" style="3" customWidth="1"/>
    <col min="9736" max="9736" width="11.54296875" style="3" customWidth="1"/>
    <col min="9737" max="9740" width="0" style="3" hidden="1" customWidth="1"/>
    <col min="9741" max="9984" width="9.08984375" style="3"/>
    <col min="9985" max="9985" width="66.26953125" style="3" customWidth="1"/>
    <col min="9986" max="9986" width="5.7265625" style="3" customWidth="1"/>
    <col min="9987" max="9987" width="7.54296875" style="3" customWidth="1"/>
    <col min="9988" max="9988" width="8.81640625" style="3" customWidth="1"/>
    <col min="9989" max="9989" width="9.08984375" style="3"/>
    <col min="9990" max="9990" width="8.54296875" style="3" customWidth="1"/>
    <col min="9991" max="9991" width="12.54296875" style="3" customWidth="1"/>
    <col min="9992" max="9992" width="11.54296875" style="3" customWidth="1"/>
    <col min="9993" max="9996" width="0" style="3" hidden="1" customWidth="1"/>
    <col min="9997" max="10240" width="9.08984375" style="3"/>
    <col min="10241" max="10241" width="66.26953125" style="3" customWidth="1"/>
    <col min="10242" max="10242" width="5.7265625" style="3" customWidth="1"/>
    <col min="10243" max="10243" width="7.54296875" style="3" customWidth="1"/>
    <col min="10244" max="10244" width="8.81640625" style="3" customWidth="1"/>
    <col min="10245" max="10245" width="9.08984375" style="3"/>
    <col min="10246" max="10246" width="8.54296875" style="3" customWidth="1"/>
    <col min="10247" max="10247" width="12.54296875" style="3" customWidth="1"/>
    <col min="10248" max="10248" width="11.54296875" style="3" customWidth="1"/>
    <col min="10249" max="10252" width="0" style="3" hidden="1" customWidth="1"/>
    <col min="10253" max="10496" width="9.08984375" style="3"/>
    <col min="10497" max="10497" width="66.26953125" style="3" customWidth="1"/>
    <col min="10498" max="10498" width="5.7265625" style="3" customWidth="1"/>
    <col min="10499" max="10499" width="7.54296875" style="3" customWidth="1"/>
    <col min="10500" max="10500" width="8.81640625" style="3" customWidth="1"/>
    <col min="10501" max="10501" width="9.08984375" style="3"/>
    <col min="10502" max="10502" width="8.54296875" style="3" customWidth="1"/>
    <col min="10503" max="10503" width="12.54296875" style="3" customWidth="1"/>
    <col min="10504" max="10504" width="11.54296875" style="3" customWidth="1"/>
    <col min="10505" max="10508" width="0" style="3" hidden="1" customWidth="1"/>
    <col min="10509" max="10752" width="9.08984375" style="3"/>
    <col min="10753" max="10753" width="66.26953125" style="3" customWidth="1"/>
    <col min="10754" max="10754" width="5.7265625" style="3" customWidth="1"/>
    <col min="10755" max="10755" width="7.54296875" style="3" customWidth="1"/>
    <col min="10756" max="10756" width="8.81640625" style="3" customWidth="1"/>
    <col min="10757" max="10757" width="9.08984375" style="3"/>
    <col min="10758" max="10758" width="8.54296875" style="3" customWidth="1"/>
    <col min="10759" max="10759" width="12.54296875" style="3" customWidth="1"/>
    <col min="10760" max="10760" width="11.54296875" style="3" customWidth="1"/>
    <col min="10761" max="10764" width="0" style="3" hidden="1" customWidth="1"/>
    <col min="10765" max="11008" width="9.08984375" style="3"/>
    <col min="11009" max="11009" width="66.26953125" style="3" customWidth="1"/>
    <col min="11010" max="11010" width="5.7265625" style="3" customWidth="1"/>
    <col min="11011" max="11011" width="7.54296875" style="3" customWidth="1"/>
    <col min="11012" max="11012" width="8.81640625" style="3" customWidth="1"/>
    <col min="11013" max="11013" width="9.08984375" style="3"/>
    <col min="11014" max="11014" width="8.54296875" style="3" customWidth="1"/>
    <col min="11015" max="11015" width="12.54296875" style="3" customWidth="1"/>
    <col min="11016" max="11016" width="11.54296875" style="3" customWidth="1"/>
    <col min="11017" max="11020" width="0" style="3" hidden="1" customWidth="1"/>
    <col min="11021" max="11264" width="9.08984375" style="3"/>
    <col min="11265" max="11265" width="66.26953125" style="3" customWidth="1"/>
    <col min="11266" max="11266" width="5.7265625" style="3" customWidth="1"/>
    <col min="11267" max="11267" width="7.54296875" style="3" customWidth="1"/>
    <col min="11268" max="11268" width="8.81640625" style="3" customWidth="1"/>
    <col min="11269" max="11269" width="9.08984375" style="3"/>
    <col min="11270" max="11270" width="8.54296875" style="3" customWidth="1"/>
    <col min="11271" max="11271" width="12.54296875" style="3" customWidth="1"/>
    <col min="11272" max="11272" width="11.54296875" style="3" customWidth="1"/>
    <col min="11273" max="11276" width="0" style="3" hidden="1" customWidth="1"/>
    <col min="11277" max="11520" width="9.08984375" style="3"/>
    <col min="11521" max="11521" width="66.26953125" style="3" customWidth="1"/>
    <col min="11522" max="11522" width="5.7265625" style="3" customWidth="1"/>
    <col min="11523" max="11523" width="7.54296875" style="3" customWidth="1"/>
    <col min="11524" max="11524" width="8.81640625" style="3" customWidth="1"/>
    <col min="11525" max="11525" width="9.08984375" style="3"/>
    <col min="11526" max="11526" width="8.54296875" style="3" customWidth="1"/>
    <col min="11527" max="11527" width="12.54296875" style="3" customWidth="1"/>
    <col min="11528" max="11528" width="11.54296875" style="3" customWidth="1"/>
    <col min="11529" max="11532" width="0" style="3" hidden="1" customWidth="1"/>
    <col min="11533" max="11776" width="9.08984375" style="3"/>
    <col min="11777" max="11777" width="66.26953125" style="3" customWidth="1"/>
    <col min="11778" max="11778" width="5.7265625" style="3" customWidth="1"/>
    <col min="11779" max="11779" width="7.54296875" style="3" customWidth="1"/>
    <col min="11780" max="11780" width="8.81640625" style="3" customWidth="1"/>
    <col min="11781" max="11781" width="9.08984375" style="3"/>
    <col min="11782" max="11782" width="8.54296875" style="3" customWidth="1"/>
    <col min="11783" max="11783" width="12.54296875" style="3" customWidth="1"/>
    <col min="11784" max="11784" width="11.54296875" style="3" customWidth="1"/>
    <col min="11785" max="11788" width="0" style="3" hidden="1" customWidth="1"/>
    <col min="11789" max="12032" width="9.08984375" style="3"/>
    <col min="12033" max="12033" width="66.26953125" style="3" customWidth="1"/>
    <col min="12034" max="12034" width="5.7265625" style="3" customWidth="1"/>
    <col min="12035" max="12035" width="7.54296875" style="3" customWidth="1"/>
    <col min="12036" max="12036" width="8.81640625" style="3" customWidth="1"/>
    <col min="12037" max="12037" width="9.08984375" style="3"/>
    <col min="12038" max="12038" width="8.54296875" style="3" customWidth="1"/>
    <col min="12039" max="12039" width="12.54296875" style="3" customWidth="1"/>
    <col min="12040" max="12040" width="11.54296875" style="3" customWidth="1"/>
    <col min="12041" max="12044" width="0" style="3" hidden="1" customWidth="1"/>
    <col min="12045" max="12288" width="9.08984375" style="3"/>
    <col min="12289" max="12289" width="66.26953125" style="3" customWidth="1"/>
    <col min="12290" max="12290" width="5.7265625" style="3" customWidth="1"/>
    <col min="12291" max="12291" width="7.54296875" style="3" customWidth="1"/>
    <col min="12292" max="12292" width="8.81640625" style="3" customWidth="1"/>
    <col min="12293" max="12293" width="9.08984375" style="3"/>
    <col min="12294" max="12294" width="8.54296875" style="3" customWidth="1"/>
    <col min="12295" max="12295" width="12.54296875" style="3" customWidth="1"/>
    <col min="12296" max="12296" width="11.54296875" style="3" customWidth="1"/>
    <col min="12297" max="12300" width="0" style="3" hidden="1" customWidth="1"/>
    <col min="12301" max="12544" width="9.08984375" style="3"/>
    <col min="12545" max="12545" width="66.26953125" style="3" customWidth="1"/>
    <col min="12546" max="12546" width="5.7265625" style="3" customWidth="1"/>
    <col min="12547" max="12547" width="7.54296875" style="3" customWidth="1"/>
    <col min="12548" max="12548" width="8.81640625" style="3" customWidth="1"/>
    <col min="12549" max="12549" width="9.08984375" style="3"/>
    <col min="12550" max="12550" width="8.54296875" style="3" customWidth="1"/>
    <col min="12551" max="12551" width="12.54296875" style="3" customWidth="1"/>
    <col min="12552" max="12552" width="11.54296875" style="3" customWidth="1"/>
    <col min="12553" max="12556" width="0" style="3" hidden="1" customWidth="1"/>
    <col min="12557" max="12800" width="9.08984375" style="3"/>
    <col min="12801" max="12801" width="66.26953125" style="3" customWidth="1"/>
    <col min="12802" max="12802" width="5.7265625" style="3" customWidth="1"/>
    <col min="12803" max="12803" width="7.54296875" style="3" customWidth="1"/>
    <col min="12804" max="12804" width="8.81640625" style="3" customWidth="1"/>
    <col min="12805" max="12805" width="9.08984375" style="3"/>
    <col min="12806" max="12806" width="8.54296875" style="3" customWidth="1"/>
    <col min="12807" max="12807" width="12.54296875" style="3" customWidth="1"/>
    <col min="12808" max="12808" width="11.54296875" style="3" customWidth="1"/>
    <col min="12809" max="12812" width="0" style="3" hidden="1" customWidth="1"/>
    <col min="12813" max="13056" width="9.08984375" style="3"/>
    <col min="13057" max="13057" width="66.26953125" style="3" customWidth="1"/>
    <col min="13058" max="13058" width="5.7265625" style="3" customWidth="1"/>
    <col min="13059" max="13059" width="7.54296875" style="3" customWidth="1"/>
    <col min="13060" max="13060" width="8.81640625" style="3" customWidth="1"/>
    <col min="13061" max="13061" width="9.08984375" style="3"/>
    <col min="13062" max="13062" width="8.54296875" style="3" customWidth="1"/>
    <col min="13063" max="13063" width="12.54296875" style="3" customWidth="1"/>
    <col min="13064" max="13064" width="11.54296875" style="3" customWidth="1"/>
    <col min="13065" max="13068" width="0" style="3" hidden="1" customWidth="1"/>
    <col min="13069" max="13312" width="9.08984375" style="3"/>
    <col min="13313" max="13313" width="66.26953125" style="3" customWidth="1"/>
    <col min="13314" max="13314" width="5.7265625" style="3" customWidth="1"/>
    <col min="13315" max="13315" width="7.54296875" style="3" customWidth="1"/>
    <col min="13316" max="13316" width="8.81640625" style="3" customWidth="1"/>
    <col min="13317" max="13317" width="9.08984375" style="3"/>
    <col min="13318" max="13318" width="8.54296875" style="3" customWidth="1"/>
    <col min="13319" max="13319" width="12.54296875" style="3" customWidth="1"/>
    <col min="13320" max="13320" width="11.54296875" style="3" customWidth="1"/>
    <col min="13321" max="13324" width="0" style="3" hidden="1" customWidth="1"/>
    <col min="13325" max="13568" width="9.08984375" style="3"/>
    <col min="13569" max="13569" width="66.26953125" style="3" customWidth="1"/>
    <col min="13570" max="13570" width="5.7265625" style="3" customWidth="1"/>
    <col min="13571" max="13571" width="7.54296875" style="3" customWidth="1"/>
    <col min="13572" max="13572" width="8.81640625" style="3" customWidth="1"/>
    <col min="13573" max="13573" width="9.08984375" style="3"/>
    <col min="13574" max="13574" width="8.54296875" style="3" customWidth="1"/>
    <col min="13575" max="13575" width="12.54296875" style="3" customWidth="1"/>
    <col min="13576" max="13576" width="11.54296875" style="3" customWidth="1"/>
    <col min="13577" max="13580" width="0" style="3" hidden="1" customWidth="1"/>
    <col min="13581" max="13824" width="9.08984375" style="3"/>
    <col min="13825" max="13825" width="66.26953125" style="3" customWidth="1"/>
    <col min="13826" max="13826" width="5.7265625" style="3" customWidth="1"/>
    <col min="13827" max="13827" width="7.54296875" style="3" customWidth="1"/>
    <col min="13828" max="13828" width="8.81640625" style="3" customWidth="1"/>
    <col min="13829" max="13829" width="9.08984375" style="3"/>
    <col min="13830" max="13830" width="8.54296875" style="3" customWidth="1"/>
    <col min="13831" max="13831" width="12.54296875" style="3" customWidth="1"/>
    <col min="13832" max="13832" width="11.54296875" style="3" customWidth="1"/>
    <col min="13833" max="13836" width="0" style="3" hidden="1" customWidth="1"/>
    <col min="13837" max="14080" width="9.08984375" style="3"/>
    <col min="14081" max="14081" width="66.26953125" style="3" customWidth="1"/>
    <col min="14082" max="14082" width="5.7265625" style="3" customWidth="1"/>
    <col min="14083" max="14083" width="7.54296875" style="3" customWidth="1"/>
    <col min="14084" max="14084" width="8.81640625" style="3" customWidth="1"/>
    <col min="14085" max="14085" width="9.08984375" style="3"/>
    <col min="14086" max="14086" width="8.54296875" style="3" customWidth="1"/>
    <col min="14087" max="14087" width="12.54296875" style="3" customWidth="1"/>
    <col min="14088" max="14088" width="11.54296875" style="3" customWidth="1"/>
    <col min="14089" max="14092" width="0" style="3" hidden="1" customWidth="1"/>
    <col min="14093" max="14336" width="9.08984375" style="3"/>
    <col min="14337" max="14337" width="66.26953125" style="3" customWidth="1"/>
    <col min="14338" max="14338" width="5.7265625" style="3" customWidth="1"/>
    <col min="14339" max="14339" width="7.54296875" style="3" customWidth="1"/>
    <col min="14340" max="14340" width="8.81640625" style="3" customWidth="1"/>
    <col min="14341" max="14341" width="9.08984375" style="3"/>
    <col min="14342" max="14342" width="8.54296875" style="3" customWidth="1"/>
    <col min="14343" max="14343" width="12.54296875" style="3" customWidth="1"/>
    <col min="14344" max="14344" width="11.54296875" style="3" customWidth="1"/>
    <col min="14345" max="14348" width="0" style="3" hidden="1" customWidth="1"/>
    <col min="14349" max="14592" width="9.08984375" style="3"/>
    <col min="14593" max="14593" width="66.26953125" style="3" customWidth="1"/>
    <col min="14594" max="14594" width="5.7265625" style="3" customWidth="1"/>
    <col min="14595" max="14595" width="7.54296875" style="3" customWidth="1"/>
    <col min="14596" max="14596" width="8.81640625" style="3" customWidth="1"/>
    <col min="14597" max="14597" width="9.08984375" style="3"/>
    <col min="14598" max="14598" width="8.54296875" style="3" customWidth="1"/>
    <col min="14599" max="14599" width="12.54296875" style="3" customWidth="1"/>
    <col min="14600" max="14600" width="11.54296875" style="3" customWidth="1"/>
    <col min="14601" max="14604" width="0" style="3" hidden="1" customWidth="1"/>
    <col min="14605" max="14848" width="9.08984375" style="3"/>
    <col min="14849" max="14849" width="66.26953125" style="3" customWidth="1"/>
    <col min="14850" max="14850" width="5.7265625" style="3" customWidth="1"/>
    <col min="14851" max="14851" width="7.54296875" style="3" customWidth="1"/>
    <col min="14852" max="14852" width="8.81640625" style="3" customWidth="1"/>
    <col min="14853" max="14853" width="9.08984375" style="3"/>
    <col min="14854" max="14854" width="8.54296875" style="3" customWidth="1"/>
    <col min="14855" max="14855" width="12.54296875" style="3" customWidth="1"/>
    <col min="14856" max="14856" width="11.54296875" style="3" customWidth="1"/>
    <col min="14857" max="14860" width="0" style="3" hidden="1" customWidth="1"/>
    <col min="14861" max="15104" width="9.08984375" style="3"/>
    <col min="15105" max="15105" width="66.26953125" style="3" customWidth="1"/>
    <col min="15106" max="15106" width="5.7265625" style="3" customWidth="1"/>
    <col min="15107" max="15107" width="7.54296875" style="3" customWidth="1"/>
    <col min="15108" max="15108" width="8.81640625" style="3" customWidth="1"/>
    <col min="15109" max="15109" width="9.08984375" style="3"/>
    <col min="15110" max="15110" width="8.54296875" style="3" customWidth="1"/>
    <col min="15111" max="15111" width="12.54296875" style="3" customWidth="1"/>
    <col min="15112" max="15112" width="11.54296875" style="3" customWidth="1"/>
    <col min="15113" max="15116" width="0" style="3" hidden="1" customWidth="1"/>
    <col min="15117" max="15360" width="9.08984375" style="3"/>
    <col min="15361" max="15361" width="66.26953125" style="3" customWidth="1"/>
    <col min="15362" max="15362" width="5.7265625" style="3" customWidth="1"/>
    <col min="15363" max="15363" width="7.54296875" style="3" customWidth="1"/>
    <col min="15364" max="15364" width="8.81640625" style="3" customWidth="1"/>
    <col min="15365" max="15365" width="9.08984375" style="3"/>
    <col min="15366" max="15366" width="8.54296875" style="3" customWidth="1"/>
    <col min="15367" max="15367" width="12.54296875" style="3" customWidth="1"/>
    <col min="15368" max="15368" width="11.54296875" style="3" customWidth="1"/>
    <col min="15369" max="15372" width="0" style="3" hidden="1" customWidth="1"/>
    <col min="15373" max="15616" width="9.08984375" style="3"/>
    <col min="15617" max="15617" width="66.26953125" style="3" customWidth="1"/>
    <col min="15618" max="15618" width="5.7265625" style="3" customWidth="1"/>
    <col min="15619" max="15619" width="7.54296875" style="3" customWidth="1"/>
    <col min="15620" max="15620" width="8.81640625" style="3" customWidth="1"/>
    <col min="15621" max="15621" width="9.08984375" style="3"/>
    <col min="15622" max="15622" width="8.54296875" style="3" customWidth="1"/>
    <col min="15623" max="15623" width="12.54296875" style="3" customWidth="1"/>
    <col min="15624" max="15624" width="11.54296875" style="3" customWidth="1"/>
    <col min="15625" max="15628" width="0" style="3" hidden="1" customWidth="1"/>
    <col min="15629" max="15872" width="9.08984375" style="3"/>
    <col min="15873" max="15873" width="66.26953125" style="3" customWidth="1"/>
    <col min="15874" max="15874" width="5.7265625" style="3" customWidth="1"/>
    <col min="15875" max="15875" width="7.54296875" style="3" customWidth="1"/>
    <col min="15876" max="15876" width="8.81640625" style="3" customWidth="1"/>
    <col min="15877" max="15877" width="9.08984375" style="3"/>
    <col min="15878" max="15878" width="8.54296875" style="3" customWidth="1"/>
    <col min="15879" max="15879" width="12.54296875" style="3" customWidth="1"/>
    <col min="15880" max="15880" width="11.54296875" style="3" customWidth="1"/>
    <col min="15881" max="15884" width="0" style="3" hidden="1" customWidth="1"/>
    <col min="15885" max="16128" width="9.08984375" style="3"/>
    <col min="16129" max="16129" width="66.26953125" style="3" customWidth="1"/>
    <col min="16130" max="16130" width="5.7265625" style="3" customWidth="1"/>
    <col min="16131" max="16131" width="7.54296875" style="3" customWidth="1"/>
    <col min="16132" max="16132" width="8.81640625" style="3" customWidth="1"/>
    <col min="16133" max="16133" width="9.08984375" style="3"/>
    <col min="16134" max="16134" width="8.54296875" style="3" customWidth="1"/>
    <col min="16135" max="16135" width="12.54296875" style="3" customWidth="1"/>
    <col min="16136" max="16136" width="11.54296875" style="3" customWidth="1"/>
    <col min="16137" max="16140" width="0" style="3" hidden="1" customWidth="1"/>
    <col min="16141" max="16384" width="9.08984375" style="3"/>
  </cols>
  <sheetData>
    <row r="1" spans="1:15" ht="12" customHeight="1" x14ac:dyDescent="0.35">
      <c r="A1" s="37" t="s">
        <v>63</v>
      </c>
    </row>
    <row r="2" spans="1:15" ht="14.25" customHeight="1" x14ac:dyDescent="0.35">
      <c r="A2" s="123" t="s">
        <v>30</v>
      </c>
    </row>
    <row r="3" spans="1:15" ht="12.75" customHeight="1" x14ac:dyDescent="0.35">
      <c r="A3" s="139"/>
      <c r="B3" s="139"/>
      <c r="C3" s="139"/>
      <c r="D3" s="139"/>
      <c r="E3" s="139"/>
      <c r="F3" s="139"/>
      <c r="G3" s="139"/>
      <c r="H3" s="139"/>
      <c r="I3" s="138" t="s">
        <v>2</v>
      </c>
      <c r="J3" s="138"/>
      <c r="K3" s="138"/>
      <c r="L3" s="138"/>
    </row>
    <row r="4" spans="1:15" x14ac:dyDescent="0.35">
      <c r="A4" s="19"/>
      <c r="B4" s="19"/>
      <c r="C4" s="19"/>
      <c r="D4" s="19"/>
      <c r="E4" s="21"/>
      <c r="F4" s="21"/>
      <c r="G4" s="21"/>
      <c r="H4" s="22"/>
      <c r="I4" s="152"/>
      <c r="J4" s="152"/>
      <c r="K4" s="152"/>
      <c r="L4" s="152"/>
      <c r="M4" s="23"/>
      <c r="N4" s="24"/>
      <c r="O4" s="24"/>
    </row>
    <row r="5" spans="1:15" ht="15" customHeight="1" x14ac:dyDescent="0.35">
      <c r="A5" s="151" t="s">
        <v>128</v>
      </c>
      <c r="B5" s="151"/>
      <c r="C5" s="151"/>
      <c r="D5" s="151"/>
      <c r="E5" s="151"/>
      <c r="F5" s="151"/>
      <c r="G5" s="151"/>
      <c r="H5" s="151"/>
      <c r="I5" s="141" t="s">
        <v>7</v>
      </c>
      <c r="J5" s="142"/>
      <c r="K5" s="143"/>
      <c r="L5" s="135" t="s">
        <v>8</v>
      </c>
      <c r="M5" s="25"/>
    </row>
    <row r="6" spans="1:15" ht="30" customHeight="1" x14ac:dyDescent="0.35">
      <c r="A6" s="135" t="s">
        <v>3</v>
      </c>
      <c r="B6" s="144" t="s">
        <v>4</v>
      </c>
      <c r="C6" s="135" t="s">
        <v>5</v>
      </c>
      <c r="D6" s="146" t="s">
        <v>6</v>
      </c>
      <c r="E6" s="132" t="s">
        <v>7</v>
      </c>
      <c r="F6" s="133"/>
      <c r="G6" s="134"/>
      <c r="H6" s="135" t="s">
        <v>8</v>
      </c>
      <c r="I6" s="4" t="s">
        <v>10</v>
      </c>
      <c r="J6" s="4" t="s">
        <v>11</v>
      </c>
      <c r="K6" s="4" t="s">
        <v>13</v>
      </c>
      <c r="L6" s="136"/>
      <c r="M6" s="137" t="s">
        <v>9</v>
      </c>
    </row>
    <row r="7" spans="1:15" ht="29" x14ac:dyDescent="0.35">
      <c r="A7" s="136"/>
      <c r="B7" s="145"/>
      <c r="C7" s="136"/>
      <c r="D7" s="147"/>
      <c r="E7" s="4" t="s">
        <v>10</v>
      </c>
      <c r="F7" s="4" t="s">
        <v>11</v>
      </c>
      <c r="G7" s="4" t="s">
        <v>12</v>
      </c>
      <c r="H7" s="136"/>
      <c r="I7" s="26">
        <v>3.484</v>
      </c>
      <c r="J7" s="26">
        <v>4.9749999999999996</v>
      </c>
      <c r="K7" s="26">
        <v>11.519</v>
      </c>
      <c r="L7" s="11">
        <f>(I7*4)+(J7*9)+(K7*4)</f>
        <v>104.78700000000001</v>
      </c>
      <c r="M7" s="137"/>
    </row>
    <row r="8" spans="1:15" ht="29" x14ac:dyDescent="0.35">
      <c r="A8" s="27" t="str">
        <f>IF(B8&gt;0,VLOOKUP(B8,[1]TK_Suvestine!A:B,2,FALSE),"")</f>
        <v>Trinta batatų ir morkų sriuba (tausojantis)(augalinis)</v>
      </c>
      <c r="B8" s="60" t="s">
        <v>64</v>
      </c>
      <c r="C8" s="28">
        <f t="shared" ref="C8:C12" si="0">IF(D8&gt;0,D8,"")</f>
        <v>150</v>
      </c>
      <c r="D8" s="29">
        <v>150</v>
      </c>
      <c r="E8" s="30">
        <f>IF(B8&gt;0,VLOOKUP(B8,[1]TK_Suvestine!A:F,3,FALSE)/1000*D8,"")</f>
        <v>1.6380000000000001</v>
      </c>
      <c r="F8" s="30">
        <f>IF(B8&gt;0,VLOOKUP(B8,[1]TK_Suvestine!A:F,4,FALSE)/1000*D8,"")</f>
        <v>2.415</v>
      </c>
      <c r="G8" s="30">
        <f>IF(B8&gt;0,VLOOKUP(B8,[1]TK_Suvestine!A:F,5,FALSE)/1000*D8,"")</f>
        <v>14.326500000000001</v>
      </c>
      <c r="H8" s="30">
        <f>IF(B8&gt;0,VLOOKUP(B8,[1]TK_Suvestine!A:F,6,FALSE)/1000*D8,"")</f>
        <v>79.672499999999999</v>
      </c>
      <c r="I8" s="26">
        <v>2.6</v>
      </c>
      <c r="J8" s="26">
        <v>30</v>
      </c>
      <c r="K8" s="26">
        <v>2.7</v>
      </c>
      <c r="L8" s="11">
        <f>(I8*4)+(J8*9)+(K8*4)</f>
        <v>291.2</v>
      </c>
      <c r="M8" s="12">
        <f>IF(B8&gt;0,VLOOKUP(B8,[1]TK_Suvestine!A:G,7,FALSE)/1000*D8,"")</f>
        <v>5.7610500000000002E-2</v>
      </c>
    </row>
    <row r="9" spans="1:15" ht="29" x14ac:dyDescent="0.35">
      <c r="A9" s="27" t="str">
        <f>IF(B9&gt;0,VLOOKUP(B9,[1]TK_Suvestine!A:B,2,FALSE),"")</f>
        <v>Skrebučiai su prieskoninėmis žolelėmis (tausojantis)</v>
      </c>
      <c r="B9" s="61" t="s">
        <v>65</v>
      </c>
      <c r="C9" s="28">
        <v>8</v>
      </c>
      <c r="D9" s="29">
        <v>8</v>
      </c>
      <c r="E9" s="30">
        <f>IF(B9&gt;0,VLOOKUP(B9,[1]TK_Suvestine!A:F,3,FALSE)/1000*D9,"")</f>
        <v>1.58064</v>
      </c>
      <c r="F9" s="30">
        <f>IF(B9&gt;0,VLOOKUP(B9,[1]TK_Suvestine!A:F,4,FALSE)/1000*D9,"")</f>
        <v>1.5387200000000001</v>
      </c>
      <c r="G9" s="30">
        <f>IF(B9&gt;0,VLOOKUP(B9,[1]TK_Suvestine!A:F,5,FALSE)/1000*D9,"")</f>
        <v>10.38064</v>
      </c>
      <c r="H9" s="30">
        <f>IF(B9&gt;0,VLOOKUP(B9,[1]TK_Suvestine!A:F,6,FALSE)/1000*D9,"")</f>
        <v>60.857599999999991</v>
      </c>
      <c r="I9" s="10">
        <v>5.2</v>
      </c>
      <c r="J9" s="10">
        <v>0.9</v>
      </c>
      <c r="K9" s="10">
        <v>46.6</v>
      </c>
      <c r="L9" s="11">
        <f>(I9*4)+(J9*9)+(K9*4)</f>
        <v>215.3</v>
      </c>
      <c r="M9" s="12">
        <f>IF(B9&gt;0,VLOOKUP(B9,[1]TK_Suvestine!A:G,7,FALSE)/1000*D9,"")</f>
        <v>4.0087999999999999E-2</v>
      </c>
    </row>
    <row r="10" spans="1:15" x14ac:dyDescent="0.35">
      <c r="A10" s="27" t="str">
        <f>IF(B10&gt;0,VLOOKUP(B10,[1]TK_Suvestine!A:B,2,FALSE),"")</f>
        <v>Kiaulienos (kumpio) guliašas (tausojantis)</v>
      </c>
      <c r="B10" s="62" t="s">
        <v>66</v>
      </c>
      <c r="C10" s="28">
        <f t="shared" si="0"/>
        <v>125</v>
      </c>
      <c r="D10" s="29">
        <v>125</v>
      </c>
      <c r="E10" s="30">
        <f>IF(B10&gt;0,VLOOKUP(B10,[1]TK_Suvestine!A:F,3,FALSE)/1000*D10,"")</f>
        <v>18.624112499999999</v>
      </c>
      <c r="F10" s="30">
        <f>IF(B10&gt;0,VLOOKUP(B10,[1]TK_Suvestine!A:F,4,FALSE)/1000*D10,"")</f>
        <v>9.0947499999999994</v>
      </c>
      <c r="G10" s="30">
        <f>IF(B10&gt;0,VLOOKUP(B10,[1]TK_Suvestine!A:F,5,FALSE)/1000*D10,"")</f>
        <v>6.8141124999999985</v>
      </c>
      <c r="H10" s="30">
        <f>IF(B10&gt;0,VLOOKUP(B10,[1]TK_Suvestine!A:F,6,FALSE)/1000*D10,"")</f>
        <v>181.49475000000004</v>
      </c>
      <c r="I10" s="26"/>
      <c r="J10" s="26"/>
      <c r="K10" s="26"/>
      <c r="L10" s="11"/>
      <c r="M10" s="12">
        <f>IF(B10&gt;0,VLOOKUP(B10,[1]TK_Suvestine!A:G,7,FALSE)/1000*D10,"")</f>
        <v>0.52699375000000004</v>
      </c>
    </row>
    <row r="11" spans="1:15" ht="29" x14ac:dyDescent="0.35">
      <c r="A11" s="27" t="str">
        <f>IF(B11&gt;0,VLOOKUP(B11,[1]TK_Suvestine!A:B,2,FALSE),"")</f>
        <v>Biri perlinių kruopų košė (tausojantis)(augalinis)</v>
      </c>
      <c r="B11" s="57" t="s">
        <v>67</v>
      </c>
      <c r="C11" s="28">
        <f t="shared" si="0"/>
        <v>70</v>
      </c>
      <c r="D11" s="29">
        <v>70</v>
      </c>
      <c r="E11" s="30">
        <f>IF(B11&gt;0,VLOOKUP(B11,[1]TK_Suvestine!A:F,3,FALSE)/1000*D11,"")</f>
        <v>2.2638000000000003</v>
      </c>
      <c r="F11" s="30">
        <f>IF(B11&gt;0,VLOOKUP(B11,[1]TK_Suvestine!A:F,4,FALSE)/1000*D11,"")</f>
        <v>0.4158</v>
      </c>
      <c r="G11" s="30">
        <f>IF(B11&gt;0,VLOOKUP(B11,[1]TK_Suvestine!A:F,5,FALSE)/1000*D11,"")</f>
        <v>17.371199999999998</v>
      </c>
      <c r="H11" s="30">
        <f>IF(B11&gt;0,VLOOKUP(B11,[1]TK_Suvestine!A:F,6,FALSE)/1000*D11,"")</f>
        <v>77.384999999999991</v>
      </c>
      <c r="I11" s="10">
        <v>0.7</v>
      </c>
      <c r="J11" s="10">
        <v>0</v>
      </c>
      <c r="K11" s="10">
        <v>2.8</v>
      </c>
      <c r="L11" s="11">
        <f>(I11*4)+(J11*9)+(K11*4)</f>
        <v>14</v>
      </c>
      <c r="M11" s="12">
        <f>IF(B11&gt;0,VLOOKUP(B11,[1]TK_Suvestine!A:G,7,FALSE)/1000*D11,"")</f>
        <v>2.0964999999999998E-2</v>
      </c>
    </row>
    <row r="12" spans="1:15" ht="29" x14ac:dyDescent="0.35">
      <c r="A12" s="27" t="str">
        <f>IF(B12&gt;0,VLOOKUP(B12,[1]TK_Suvestine!A:B,2,FALSE),"")</f>
        <v>Virtų burokėlių salotos su pupelėmis ir raugintais agurkais (augalinis)</v>
      </c>
      <c r="B12" s="57" t="s">
        <v>68</v>
      </c>
      <c r="C12" s="28">
        <f t="shared" si="0"/>
        <v>80</v>
      </c>
      <c r="D12" s="29">
        <v>80</v>
      </c>
      <c r="E12" s="30">
        <f>IF(B12&gt;0,VLOOKUP(B12,[1]TK_Suvestine!A:F,3,FALSE)/1000*D12,"")</f>
        <v>1.4535999999999998</v>
      </c>
      <c r="F12" s="30">
        <f>IF(B12&gt;0,VLOOKUP(B12,[1]TK_Suvestine!A:F,4,FALSE)/1000*D12,"")</f>
        <v>5.7144000000000004</v>
      </c>
      <c r="G12" s="30">
        <f>IF(B12&gt;0,VLOOKUP(B12,[1]TK_Suvestine!A:F,5,FALSE)/1000*D12,"")</f>
        <v>6.823199999999999</v>
      </c>
      <c r="H12" s="30">
        <f>IF(B12&gt;0,VLOOKUP(B12,[1]TK_Suvestine!A:F,6,FALSE)/1000*D12,"")</f>
        <v>80.156800000000004</v>
      </c>
      <c r="I12" s="10"/>
      <c r="J12" s="10"/>
      <c r="K12" s="10"/>
      <c r="L12" s="11"/>
      <c r="M12" s="12"/>
    </row>
    <row r="13" spans="1:15" x14ac:dyDescent="0.35">
      <c r="A13" s="27" t="str">
        <f>IF(B13&gt;0,VLOOKUP(B13,[1]TK_Suvestine!A:B,2,FALSE),"")</f>
        <v>Vaisiai</v>
      </c>
      <c r="B13" s="32" t="s">
        <v>23</v>
      </c>
      <c r="C13" s="28">
        <v>80</v>
      </c>
      <c r="D13" s="29">
        <v>100</v>
      </c>
      <c r="E13" s="34">
        <f>IF(B13&gt;0,VLOOKUP(B13,[1]TK_Suvestine!A:F,3,FALSE)/1000*D13,"")</f>
        <v>0.4</v>
      </c>
      <c r="F13" s="34">
        <f>IF(B13&gt;0,VLOOKUP(B13,[1]TK_Suvestine!A:F,4,FALSE)/1000*D13,"")</f>
        <v>0.4</v>
      </c>
      <c r="G13" s="34">
        <f>IF(B13&gt;0,VLOOKUP(B13,[1]TK_Suvestine!A:F,5,FALSE)/1000*D13,"")</f>
        <v>13</v>
      </c>
      <c r="H13" s="34">
        <f>IF(B13&gt;0,VLOOKUP(B13,[1]TK_Suvestine!A:F,6,FALSE)/1000*D13,"")</f>
        <v>53</v>
      </c>
      <c r="I13" s="10">
        <v>0</v>
      </c>
      <c r="J13" s="10">
        <v>0</v>
      </c>
      <c r="K13" s="10">
        <v>0</v>
      </c>
      <c r="L13" s="11">
        <f>(I13*4)+(J13*9)+(K13*4)</f>
        <v>0</v>
      </c>
      <c r="M13" s="12">
        <f>IF(B13&gt;0,VLOOKUP(B13,[1]TK_Suvestine!A:G,7,FALSE)/1000*D13,"")</f>
        <v>0.15</v>
      </c>
    </row>
    <row r="14" spans="1:15" ht="15" hidden="1" customHeight="1" x14ac:dyDescent="0.35">
      <c r="I14" s="138" t="s">
        <v>2</v>
      </c>
      <c r="J14" s="138"/>
      <c r="K14" s="138"/>
      <c r="L14" s="138"/>
      <c r="M14" s="25"/>
    </row>
    <row r="15" spans="1:15" ht="15" hidden="1" customHeight="1" x14ac:dyDescent="0.35">
      <c r="A15" s="139" t="s">
        <v>24</v>
      </c>
      <c r="B15" s="139"/>
      <c r="C15" s="139"/>
      <c r="D15" s="139"/>
      <c r="E15" s="139"/>
      <c r="F15" s="139"/>
      <c r="G15" s="139"/>
      <c r="H15" s="139"/>
      <c r="I15" s="141" t="s">
        <v>7</v>
      </c>
      <c r="J15" s="142"/>
      <c r="K15" s="143"/>
      <c r="L15" s="135" t="s">
        <v>8</v>
      </c>
      <c r="M15" s="25"/>
    </row>
    <row r="16" spans="1:15" ht="29" hidden="1" x14ac:dyDescent="0.35">
      <c r="A16" s="135" t="s">
        <v>3</v>
      </c>
      <c r="B16" s="144" t="s">
        <v>4</v>
      </c>
      <c r="C16" s="135" t="s">
        <v>5</v>
      </c>
      <c r="D16" s="146" t="s">
        <v>6</v>
      </c>
      <c r="E16" s="132" t="s">
        <v>7</v>
      </c>
      <c r="F16" s="133"/>
      <c r="G16" s="134"/>
      <c r="H16" s="135" t="s">
        <v>8</v>
      </c>
      <c r="I16" s="4" t="s">
        <v>10</v>
      </c>
      <c r="J16" s="4" t="s">
        <v>11</v>
      </c>
      <c r="K16" s="4" t="s">
        <v>13</v>
      </c>
      <c r="L16" s="136"/>
      <c r="M16" s="137" t="s">
        <v>9</v>
      </c>
    </row>
    <row r="17" spans="1:13" ht="29" hidden="1" x14ac:dyDescent="0.35">
      <c r="A17" s="136"/>
      <c r="B17" s="145"/>
      <c r="C17" s="136"/>
      <c r="D17" s="147"/>
      <c r="E17" s="4" t="s">
        <v>10</v>
      </c>
      <c r="F17" s="4" t="s">
        <v>11</v>
      </c>
      <c r="G17" s="4" t="s">
        <v>12</v>
      </c>
      <c r="H17" s="136"/>
      <c r="I17" s="10">
        <v>5.4349999999999996</v>
      </c>
      <c r="J17" s="10">
        <v>2.69</v>
      </c>
      <c r="K17" s="10">
        <v>33.28</v>
      </c>
      <c r="L17" s="11">
        <f t="shared" ref="L17:L21" si="1">(I17*4)+(J17*9)+(K17*4)</f>
        <v>179.07</v>
      </c>
      <c r="M17" s="137"/>
    </row>
    <row r="18" spans="1:13" hidden="1" x14ac:dyDescent="0.35">
      <c r="A18" s="29" t="str">
        <f>IF(B18&gt;0,VLOOKUP(B18,[1]TK_Suvestine!A:B,2,FALSE),"")</f>
        <v/>
      </c>
      <c r="B18" s="60"/>
      <c r="C18" s="28" t="str">
        <f t="shared" ref="C18:C22" si="2">IF(D18&gt;0,D18,"")</f>
        <v/>
      </c>
      <c r="D18" s="8"/>
      <c r="E18" s="9" t="str">
        <f>IF(B18&gt;0,VLOOKUP(B18,[1]TK_Suvestine!A:F,3,FALSE)/1000*D18,"")</f>
        <v/>
      </c>
      <c r="F18" s="9" t="str">
        <f>IF(B18&gt;0,VLOOKUP(B18,[1]TK_Suvestine!A:F,4,FALSE)/1000*D18,"")</f>
        <v/>
      </c>
      <c r="G18" s="9" t="str">
        <f>IF(B18&gt;0,VLOOKUP(B18,[1]TK_Suvestine!A:F,5,FALSE)/1000*D18,"")</f>
        <v/>
      </c>
      <c r="H18" s="9" t="str">
        <f>IF(B18&gt;0,VLOOKUP(B18,[1]TK_Suvestine!A:F,6,FALSE)/1000*D18,"")</f>
        <v/>
      </c>
      <c r="I18" s="8"/>
      <c r="J18" s="8"/>
      <c r="K18" s="8"/>
      <c r="L18" s="11"/>
      <c r="M18" s="12"/>
    </row>
    <row r="19" spans="1:13" hidden="1" x14ac:dyDescent="0.35">
      <c r="A19" s="5" t="str">
        <f>IF(B19&gt;0,VLOOKUP(B19,[1]TK_Suvestine!A:B,2,FALSE),"")</f>
        <v/>
      </c>
      <c r="B19" s="45"/>
      <c r="C19" s="28" t="str">
        <f t="shared" si="2"/>
        <v/>
      </c>
      <c r="D19" s="5"/>
      <c r="E19" s="9" t="str">
        <f>IF(B19&gt;0,VLOOKUP(B19,[1]TK_Suvestine!A:F,3,FALSE)/1000*D19,"")</f>
        <v/>
      </c>
      <c r="F19" s="9" t="str">
        <f>IF(B19&gt;0,VLOOKUP(B19,[1]TK_Suvestine!A:F,4,FALSE)/1000*D19,"")</f>
        <v/>
      </c>
      <c r="G19" s="9" t="str">
        <f>IF(B19&gt;0,VLOOKUP(B19,[1]TK_Suvestine!A:F,5,FALSE)/1000*D19,"")</f>
        <v/>
      </c>
      <c r="H19" s="9" t="str">
        <f>IF(B19&gt;0,VLOOKUP(B19,[1]TK_Suvestine!A:F,6,FALSE)/1000*D19,"")</f>
        <v/>
      </c>
      <c r="I19" s="10">
        <v>0</v>
      </c>
      <c r="J19" s="10">
        <v>0</v>
      </c>
      <c r="K19" s="10">
        <v>0</v>
      </c>
      <c r="L19" s="11">
        <f t="shared" si="1"/>
        <v>0</v>
      </c>
      <c r="M19" s="12" t="str">
        <f>IF(B19&gt;0,VLOOKUP(B19,[1]TK_Suvestine!A:G,7,FALSE)/1000*D19,"")</f>
        <v/>
      </c>
    </row>
    <row r="20" spans="1:13" hidden="1" x14ac:dyDescent="0.35">
      <c r="A20" s="27" t="str">
        <f>IF(B20&gt;0,VLOOKUP(B20,[1]TK_Suvestine!A:B,2,FALSE),"")</f>
        <v/>
      </c>
      <c r="B20" s="59"/>
      <c r="C20" s="28" t="str">
        <f t="shared" si="2"/>
        <v/>
      </c>
      <c r="D20" s="5"/>
      <c r="E20" s="9" t="str">
        <f>IF(B20&gt;0,VLOOKUP(B20,[1]TK_Suvestine!A:F,3,FALSE)/1000*D20,"")</f>
        <v/>
      </c>
      <c r="F20" s="9" t="str">
        <f>IF(B20&gt;0,VLOOKUP(B20,[1]TK_Suvestine!A:F,4,FALSE)/1000*D20,"")</f>
        <v/>
      </c>
      <c r="G20" s="9" t="str">
        <f>IF(B20&gt;0,VLOOKUP(B20,[1]TK_Suvestine!A:F,5,FALSE)/1000*D20,"")</f>
        <v/>
      </c>
      <c r="H20" s="9" t="str">
        <f>IF(B20&gt;0,VLOOKUP(B20,[1]TK_Suvestine!A:F,6,FALSE)/1000*D20,"")</f>
        <v/>
      </c>
      <c r="I20" s="10">
        <v>0</v>
      </c>
      <c r="J20" s="10">
        <v>0</v>
      </c>
      <c r="K20" s="10">
        <v>0</v>
      </c>
      <c r="L20" s="11">
        <f t="shared" si="1"/>
        <v>0</v>
      </c>
      <c r="M20" s="12" t="str">
        <f>IF(B20&gt;0,VLOOKUP(B20,[1]TK_Suvestine!A:G,7,FALSE)/1000*D20,"")</f>
        <v/>
      </c>
    </row>
    <row r="21" spans="1:13" hidden="1" x14ac:dyDescent="0.35">
      <c r="A21" s="40" t="str">
        <f>IF(B21&gt;0,VLOOKUP(B21,[1]TK_Suvestine!A:B,2,FALSE),"")</f>
        <v/>
      </c>
      <c r="B21" s="5"/>
      <c r="C21" s="28" t="str">
        <f t="shared" si="2"/>
        <v/>
      </c>
      <c r="D21" s="5"/>
      <c r="E21" s="9" t="str">
        <f>IF(B21&gt;0,VLOOKUP(B21,[1]TK_Suvestine!A:F,3,FALSE)/1000*D21,"")</f>
        <v/>
      </c>
      <c r="F21" s="9" t="str">
        <f>IF(B21&gt;0,VLOOKUP(B21,[1]TK_Suvestine!A:F,4,FALSE)/1000*D21,"")</f>
        <v/>
      </c>
      <c r="G21" s="9" t="str">
        <f>IF(B21&gt;0,VLOOKUP(B21,[1]TK_Suvestine!A:F,5,FALSE)/1000*D21,"")</f>
        <v/>
      </c>
      <c r="H21" s="9" t="str">
        <f>IF(B21&gt;0,VLOOKUP(B21,[1]TK_Suvestine!A:F,6,FALSE)/1000*D21,"")</f>
        <v/>
      </c>
      <c r="I21" s="10">
        <v>0</v>
      </c>
      <c r="J21" s="10">
        <v>0</v>
      </c>
      <c r="K21" s="10">
        <v>0</v>
      </c>
      <c r="L21" s="8">
        <f t="shared" si="1"/>
        <v>0</v>
      </c>
      <c r="M21" s="12" t="str">
        <f>IF(B21&gt;0,VLOOKUP(B21,[1]TK_Suvestine!A:G,7,FALSE)/1000*D21,"")</f>
        <v/>
      </c>
    </row>
    <row r="22" spans="1:13" hidden="1" x14ac:dyDescent="0.35">
      <c r="A22" s="29" t="str">
        <f>IF(B22&gt;0,VLOOKUP(B22,[1]TK_Suvestine!A:B,2,FALSE),"")</f>
        <v/>
      </c>
      <c r="B22" s="59"/>
      <c r="C22" s="28" t="str">
        <f t="shared" si="2"/>
        <v/>
      </c>
      <c r="D22" s="5"/>
      <c r="E22" s="9" t="str">
        <f>IF(B22&gt;0,VLOOKUP(B22,[1]TK_Suvestine!A:F,3,FALSE)/1000*D22,"")</f>
        <v/>
      </c>
      <c r="F22" s="9" t="str">
        <f>IF(B22&gt;0,VLOOKUP(B22,[1]TK_Suvestine!A:F,4,FALSE)/1000*D22,"")</f>
        <v/>
      </c>
      <c r="G22" s="9" t="str">
        <f>IF(B22&gt;0,VLOOKUP(B22,[1]TK_Suvestine!A:F,5,FALSE)/1000*D22,"")</f>
        <v/>
      </c>
      <c r="H22" s="9" t="str">
        <f>IF(B22&gt;0,VLOOKUP(B22,[1]TK_Suvestine!A:F,6,FALSE)/1000*D22,"")</f>
        <v/>
      </c>
      <c r="I22" s="8">
        <f>SUM(I17:I21)</f>
        <v>5.4349999999999996</v>
      </c>
      <c r="J22" s="8">
        <f>SUM(J17:J21)</f>
        <v>2.69</v>
      </c>
      <c r="K22" s="8">
        <f>SUM(K17:K21)</f>
        <v>33.28</v>
      </c>
      <c r="L22" s="8">
        <f>SUM(L17:L21)</f>
        <v>179.07</v>
      </c>
      <c r="M22" s="12" t="str">
        <f>IF(B22&gt;0,VLOOKUP(B22,[1]TK_Suvestine!A:G,7,FALSE)/1000*D22,"")</f>
        <v/>
      </c>
    </row>
    <row r="23" spans="1:13" ht="15" hidden="1" customHeight="1" x14ac:dyDescent="0.35">
      <c r="A23" s="129" t="s">
        <v>15</v>
      </c>
      <c r="B23" s="130"/>
      <c r="C23" s="131"/>
      <c r="D23" s="42"/>
      <c r="E23" s="43">
        <f>SUM(E18:E22)</f>
        <v>0</v>
      </c>
      <c r="F23" s="43">
        <f>SUM(F18:F22)</f>
        <v>0</v>
      </c>
      <c r="G23" s="43">
        <f>SUM(G18:G22)</f>
        <v>0</v>
      </c>
      <c r="H23" s="43">
        <f>SUM(H18:H22)</f>
        <v>0</v>
      </c>
      <c r="M23" s="16">
        <f>SUM(M18:M22)</f>
        <v>0</v>
      </c>
    </row>
    <row r="24" spans="1:13" ht="15" customHeight="1" x14ac:dyDescent="0.35">
      <c r="A24" s="45" t="str">
        <f>IF(B24&gt;0,VLOOKUP(B24,[1]TK_Suvestine!A:B,2,FALSE),"")</f>
        <v>Virti varškėčiai (varškė 9%) (tausojantis)</v>
      </c>
      <c r="B24" s="60" t="s">
        <v>69</v>
      </c>
      <c r="C24" s="5">
        <f t="shared" ref="C24:C29" si="3">IF(D24&gt;0,D24,"")</f>
        <v>140</v>
      </c>
      <c r="D24" s="5">
        <v>140</v>
      </c>
      <c r="E24" s="46">
        <f>IF(B24&gt;0,VLOOKUP(B24,[1]TK_Suvestine!A:F,3,FALSE)/1000*D24,"")</f>
        <v>19.048189999999998</v>
      </c>
      <c r="F24" s="46">
        <f>IF(B24&gt;0,VLOOKUP(B24,[1]TK_Suvestine!A:F,4,FALSE)/1000*D24,"")</f>
        <v>9.2962100000000003</v>
      </c>
      <c r="G24" s="46">
        <f>IF(B24&gt;0,VLOOKUP(B24,[1]TK_Suvestine!A:F,5,FALSE)/1000*D24,"")</f>
        <v>37.304540000000003</v>
      </c>
      <c r="H24" s="46">
        <f>IF(B24&gt;0,VLOOKUP(B24,[1]TK_Suvestine!A:F,6,FALSE)/1000*D24,"")</f>
        <v>307.25449999999995</v>
      </c>
      <c r="I24" s="8"/>
      <c r="J24" s="8"/>
      <c r="K24" s="8"/>
      <c r="L24" s="8">
        <f t="shared" ref="L24:L28" si="4">(I24*4)+(J24*9)+(K24*4)</f>
        <v>0</v>
      </c>
      <c r="M24" s="12">
        <f>IF(B24&gt;0,VLOOKUP(B24,[1]TK_Suvestine!A:G,7,FALSE)/1000*D24,"")</f>
        <v>0.47053719999999999</v>
      </c>
    </row>
    <row r="25" spans="1:13" ht="15" customHeight="1" x14ac:dyDescent="0.35">
      <c r="A25" s="45" t="str">
        <f>IF(B25&gt;0,VLOOKUP(B25,[1]TK_Suvestine!A:B,2,FALSE),"")</f>
        <v>Grietinės 30% padažas</v>
      </c>
      <c r="B25" s="57" t="s">
        <v>47</v>
      </c>
      <c r="C25" s="5">
        <f t="shared" si="3"/>
        <v>20</v>
      </c>
      <c r="D25" s="5">
        <v>20</v>
      </c>
      <c r="E25" s="46">
        <f>IF(B25&gt;0,VLOOKUP(B25,[1]TK_Suvestine!A:F,3,FALSE)/1000*D25,"")</f>
        <v>0.35200000000000004</v>
      </c>
      <c r="F25" s="46">
        <f>IF(B25&gt;0,VLOOKUP(B25,[1]TK_Suvestine!A:F,4,FALSE)/1000*D25,"")</f>
        <v>3.8330000000000002</v>
      </c>
      <c r="G25" s="46">
        <f>IF(B25&gt;0,VLOOKUP(B25,[1]TK_Suvestine!A:F,5,FALSE)/1000*D25,"")</f>
        <v>1.06</v>
      </c>
      <c r="H25" s="46">
        <f>IF(B25&gt;0,VLOOKUP(B25,[1]TK_Suvestine!A:F,6,FALSE)/1000*D25,"")</f>
        <v>40.18</v>
      </c>
      <c r="I25" s="8"/>
      <c r="J25" s="8"/>
      <c r="K25" s="8"/>
      <c r="L25" s="8">
        <f t="shared" si="4"/>
        <v>0</v>
      </c>
      <c r="M25" s="12">
        <f>IF(B25&gt;0,VLOOKUP(B25,[1]TK_Suvestine!A:G,7,FALSE)/1000*D25,"")</f>
        <v>3.7990000000000003E-2</v>
      </c>
    </row>
    <row r="26" spans="1:13" ht="15" customHeight="1" x14ac:dyDescent="0.35">
      <c r="A26" s="45" t="str">
        <f>IF(B26&gt;0,VLOOKUP(B26,[1]TK_Suvestine!A:B,2,FALSE),"")</f>
        <v>Trintos šaldytos uogos</v>
      </c>
      <c r="B26" s="57" t="s">
        <v>70</v>
      </c>
      <c r="C26" s="5">
        <f t="shared" si="3"/>
        <v>20</v>
      </c>
      <c r="D26" s="5">
        <v>20</v>
      </c>
      <c r="E26" s="46">
        <f>IF(B26&gt;0,VLOOKUP(B26,[1]TK_Suvestine!A:F,3,FALSE)/1000*D26,"")</f>
        <v>0.23280000000000001</v>
      </c>
      <c r="F26" s="46">
        <f>IF(B26&gt;0,VLOOKUP(B26,[1]TK_Suvestine!A:F,4,FALSE)/1000*D26,"")</f>
        <v>0.1164</v>
      </c>
      <c r="G26" s="46">
        <f>IF(B26&gt;0,VLOOKUP(B26,[1]TK_Suvestine!A:F,5,FALSE)/1000*D26,"")</f>
        <v>3.3814000000000002</v>
      </c>
      <c r="H26" s="46">
        <f>IF(B26&gt;0,VLOOKUP(B26,[1]TK_Suvestine!A:F,6,FALSE)/1000*D26,"")</f>
        <v>10.927</v>
      </c>
      <c r="I26" s="8"/>
      <c r="J26" s="8"/>
      <c r="K26" s="8"/>
      <c r="L26" s="8"/>
      <c r="M26" s="12"/>
    </row>
    <row r="27" spans="1:13" ht="15" hidden="1" customHeight="1" x14ac:dyDescent="0.35">
      <c r="A27" s="45" t="str">
        <f>IF(B27&gt;0,VLOOKUP(B27,[1]TK_Suvestine!A:B,2,FALSE),"")</f>
        <v/>
      </c>
      <c r="B27" s="45"/>
      <c r="C27" s="5" t="str">
        <f t="shared" si="3"/>
        <v/>
      </c>
      <c r="D27" s="5"/>
      <c r="E27" s="46" t="str">
        <f>IF(B27&gt;0,VLOOKUP(B27,[1]TK_Suvestine!A:F,3,FALSE)/1000*D27,"")</f>
        <v/>
      </c>
      <c r="F27" s="46" t="str">
        <f>IF(B27&gt;0,VLOOKUP(B27,[1]TK_Suvestine!A:F,4,FALSE)/1000*D27,"")</f>
        <v/>
      </c>
      <c r="G27" s="46" t="str">
        <f>IF(B27&gt;0,VLOOKUP(B27,[1]TK_Suvestine!A:F,5,FALSE)/1000*D27,"")</f>
        <v/>
      </c>
      <c r="H27" s="46" t="str">
        <f>IF(B27&gt;0,VLOOKUP(B27,[1]TK_Suvestine!A:F,6,FALSE)/1000*D27,"")</f>
        <v/>
      </c>
      <c r="I27" s="8"/>
      <c r="J27" s="8"/>
      <c r="K27" s="8"/>
      <c r="L27" s="8">
        <f t="shared" si="4"/>
        <v>0</v>
      </c>
      <c r="M27" s="12" t="str">
        <f>IF(B27&gt;0,VLOOKUP(B27,[1]TK_Suvestine!A:G,7,FALSE)/1000*D27,"")</f>
        <v/>
      </c>
    </row>
    <row r="28" spans="1:13" ht="15" hidden="1" customHeight="1" x14ac:dyDescent="0.35">
      <c r="A28" s="45" t="str">
        <f>IF(B28&gt;0,VLOOKUP(B28,[1]TK_Suvestine!A:B,2,FALSE),"")</f>
        <v/>
      </c>
      <c r="B28" s="5"/>
      <c r="C28" s="5" t="str">
        <f t="shared" si="3"/>
        <v/>
      </c>
      <c r="D28" s="5"/>
      <c r="E28" s="46" t="str">
        <f>IF(B28&gt;0,VLOOKUP(B28,[1]TK_Suvestine!A:F,3,FALSE)/1000*D28,"")</f>
        <v/>
      </c>
      <c r="F28" s="46" t="str">
        <f>IF(B28&gt;0,VLOOKUP(B28,[1]TK_Suvestine!A:F,4,FALSE)/1000*D28,"")</f>
        <v/>
      </c>
      <c r="G28" s="46" t="str">
        <f>IF(B28&gt;0,VLOOKUP(B28,[1]TK_Suvestine!A:F,5,FALSE)/1000*D28,"")</f>
        <v/>
      </c>
      <c r="H28" s="46" t="str">
        <f>IF(B28&gt;0,VLOOKUP(B28,[1]TK_Suvestine!A:F,6,FALSE)/1000*D28,"")</f>
        <v/>
      </c>
      <c r="I28" s="8"/>
      <c r="J28" s="8"/>
      <c r="K28" s="8"/>
      <c r="L28" s="8">
        <f t="shared" si="4"/>
        <v>0</v>
      </c>
      <c r="M28" s="12" t="str">
        <f>IF(B28&gt;0,VLOOKUP(B28,[1]TK_Suvestine!A:G,7,FALSE)/1000*D28,"")</f>
        <v/>
      </c>
    </row>
    <row r="29" spans="1:13" ht="15" hidden="1" customHeight="1" thickBot="1" x14ac:dyDescent="0.4">
      <c r="A29" s="45" t="str">
        <f>IF(B29&gt;0,VLOOKUP(B29,[1]TK_Suvestine!A:B,2,FALSE),"")</f>
        <v/>
      </c>
      <c r="B29" s="5"/>
      <c r="C29" s="5" t="str">
        <f t="shared" si="3"/>
        <v/>
      </c>
      <c r="D29" s="5"/>
      <c r="E29" s="46" t="str">
        <f>IF(B29&gt;0,VLOOKUP(B29,[1]TK_Suvestine!A:F,3,FALSE)/1000*D29,"")</f>
        <v/>
      </c>
      <c r="F29" s="46" t="str">
        <f>IF(B29&gt;0,VLOOKUP(B29,[1]TK_Suvestine!A:F,4,FALSE)/1000*D29,"")</f>
        <v/>
      </c>
      <c r="G29" s="46" t="str">
        <f>IF(B29&gt;0,VLOOKUP(B29,[1]TK_Suvestine!A:F,5,FALSE)/1000*D29,"")</f>
        <v/>
      </c>
      <c r="H29" s="46" t="str">
        <f>IF(B29&gt;0,VLOOKUP(B29,[1]TK_Suvestine!A:F,6,FALSE)/1000*D29,"")</f>
        <v/>
      </c>
      <c r="I29" s="8">
        <f>SUM(I24:I28)</f>
        <v>0</v>
      </c>
      <c r="J29" s="8">
        <f>SUM(J24:J28)</f>
        <v>0</v>
      </c>
      <c r="K29" s="8">
        <f>SUM(K24:K28)</f>
        <v>0</v>
      </c>
      <c r="L29" s="8">
        <f>SUM(L24:L28)</f>
        <v>0</v>
      </c>
      <c r="M29" s="12" t="str">
        <f>IF(B29&gt;0,VLOOKUP(B29,[1]TK_Suvestine!A:G,7,FALSE)/1000*D29,"")</f>
        <v/>
      </c>
    </row>
    <row r="30" spans="1:13" x14ac:dyDescent="0.35">
      <c r="A30" s="13"/>
      <c r="B30" s="13"/>
      <c r="C30" s="13"/>
      <c r="D30" s="13"/>
      <c r="E30" s="13"/>
      <c r="F30" s="13"/>
      <c r="G30" s="13"/>
      <c r="H30" s="13"/>
    </row>
    <row r="32" spans="1:13" x14ac:dyDescent="0.35">
      <c r="E32" s="49"/>
    </row>
  </sheetData>
  <mergeCells count="25">
    <mergeCell ref="A3:H3"/>
    <mergeCell ref="I3:L3"/>
    <mergeCell ref="I4:L4"/>
    <mergeCell ref="A5:H5"/>
    <mergeCell ref="I5:K5"/>
    <mergeCell ref="L5:L6"/>
    <mergeCell ref="A6:A7"/>
    <mergeCell ref="B6:B7"/>
    <mergeCell ref="C6:C7"/>
    <mergeCell ref="D6:D7"/>
    <mergeCell ref="A23:C23"/>
    <mergeCell ref="E6:G6"/>
    <mergeCell ref="H6:H7"/>
    <mergeCell ref="M6:M7"/>
    <mergeCell ref="I14:L14"/>
    <mergeCell ref="A15:H15"/>
    <mergeCell ref="I15:K15"/>
    <mergeCell ref="L15:L16"/>
    <mergeCell ref="A16:A17"/>
    <mergeCell ref="B16:B17"/>
    <mergeCell ref="C16:C17"/>
    <mergeCell ref="D16:D17"/>
    <mergeCell ref="E16:G16"/>
    <mergeCell ref="H16:H17"/>
    <mergeCell ref="M16:M17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Lapas310">
    <tabColor rgb="FFFFC000"/>
    <pageSetUpPr fitToPage="1"/>
  </sheetPr>
  <dimension ref="A1:P35"/>
  <sheetViews>
    <sheetView showWhiteSpace="0" zoomScaleNormal="100" workbookViewId="0">
      <selection activeCell="Q7" sqref="Q7"/>
    </sheetView>
  </sheetViews>
  <sheetFormatPr defaultRowHeight="14.5" x14ac:dyDescent="0.35"/>
  <cols>
    <col min="1" max="1" width="35.81640625" style="37" customWidth="1"/>
    <col min="2" max="2" width="5.7265625" style="2" customWidth="1"/>
    <col min="3" max="3" width="7.54296875" style="3" customWidth="1"/>
    <col min="4" max="4" width="8.81640625" style="3" hidden="1" customWidth="1"/>
    <col min="5" max="5" width="10.26953125" style="3" customWidth="1"/>
    <col min="6" max="6" width="8.54296875" style="3" customWidth="1"/>
    <col min="7" max="7" width="12.08984375" style="3" customWidth="1"/>
    <col min="8" max="8" width="9.7265625" style="3" customWidth="1"/>
    <col min="9" max="9" width="10.36328125" style="3" hidden="1" customWidth="1"/>
    <col min="10" max="10" width="10.54296875" style="3" hidden="1" customWidth="1"/>
    <col min="11" max="11" width="10" style="3" hidden="1" customWidth="1"/>
    <col min="12" max="12" width="9.54296875" style="3" hidden="1" customWidth="1"/>
    <col min="13" max="13" width="11.81640625" style="3" hidden="1" customWidth="1"/>
    <col min="14" max="14" width="9.08984375" style="3" hidden="1" customWidth="1"/>
    <col min="15" max="256" width="9.08984375" style="3"/>
    <col min="257" max="257" width="66.26953125" style="3" customWidth="1"/>
    <col min="258" max="258" width="5.7265625" style="3" customWidth="1"/>
    <col min="259" max="259" width="7.54296875" style="3" customWidth="1"/>
    <col min="260" max="260" width="8.81640625" style="3" customWidth="1"/>
    <col min="261" max="261" width="9.08984375" style="3"/>
    <col min="262" max="262" width="8.54296875" style="3" customWidth="1"/>
    <col min="263" max="263" width="12.54296875" style="3" customWidth="1"/>
    <col min="264" max="264" width="11.54296875" style="3" customWidth="1"/>
    <col min="265" max="268" width="0" style="3" hidden="1" customWidth="1"/>
    <col min="269" max="512" width="9.08984375" style="3"/>
    <col min="513" max="513" width="66.26953125" style="3" customWidth="1"/>
    <col min="514" max="514" width="5.7265625" style="3" customWidth="1"/>
    <col min="515" max="515" width="7.54296875" style="3" customWidth="1"/>
    <col min="516" max="516" width="8.81640625" style="3" customWidth="1"/>
    <col min="517" max="517" width="9.08984375" style="3"/>
    <col min="518" max="518" width="8.54296875" style="3" customWidth="1"/>
    <col min="519" max="519" width="12.54296875" style="3" customWidth="1"/>
    <col min="520" max="520" width="11.54296875" style="3" customWidth="1"/>
    <col min="521" max="524" width="0" style="3" hidden="1" customWidth="1"/>
    <col min="525" max="768" width="9.08984375" style="3"/>
    <col min="769" max="769" width="66.26953125" style="3" customWidth="1"/>
    <col min="770" max="770" width="5.7265625" style="3" customWidth="1"/>
    <col min="771" max="771" width="7.54296875" style="3" customWidth="1"/>
    <col min="772" max="772" width="8.81640625" style="3" customWidth="1"/>
    <col min="773" max="773" width="9.08984375" style="3"/>
    <col min="774" max="774" width="8.54296875" style="3" customWidth="1"/>
    <col min="775" max="775" width="12.54296875" style="3" customWidth="1"/>
    <col min="776" max="776" width="11.54296875" style="3" customWidth="1"/>
    <col min="777" max="780" width="0" style="3" hidden="1" customWidth="1"/>
    <col min="781" max="1024" width="9.08984375" style="3"/>
    <col min="1025" max="1025" width="66.26953125" style="3" customWidth="1"/>
    <col min="1026" max="1026" width="5.7265625" style="3" customWidth="1"/>
    <col min="1027" max="1027" width="7.54296875" style="3" customWidth="1"/>
    <col min="1028" max="1028" width="8.81640625" style="3" customWidth="1"/>
    <col min="1029" max="1029" width="9.08984375" style="3"/>
    <col min="1030" max="1030" width="8.54296875" style="3" customWidth="1"/>
    <col min="1031" max="1031" width="12.54296875" style="3" customWidth="1"/>
    <col min="1032" max="1032" width="11.54296875" style="3" customWidth="1"/>
    <col min="1033" max="1036" width="0" style="3" hidden="1" customWidth="1"/>
    <col min="1037" max="1280" width="9.08984375" style="3"/>
    <col min="1281" max="1281" width="66.26953125" style="3" customWidth="1"/>
    <col min="1282" max="1282" width="5.7265625" style="3" customWidth="1"/>
    <col min="1283" max="1283" width="7.54296875" style="3" customWidth="1"/>
    <col min="1284" max="1284" width="8.81640625" style="3" customWidth="1"/>
    <col min="1285" max="1285" width="9.08984375" style="3"/>
    <col min="1286" max="1286" width="8.54296875" style="3" customWidth="1"/>
    <col min="1287" max="1287" width="12.54296875" style="3" customWidth="1"/>
    <col min="1288" max="1288" width="11.54296875" style="3" customWidth="1"/>
    <col min="1289" max="1292" width="0" style="3" hidden="1" customWidth="1"/>
    <col min="1293" max="1536" width="9.08984375" style="3"/>
    <col min="1537" max="1537" width="66.26953125" style="3" customWidth="1"/>
    <col min="1538" max="1538" width="5.7265625" style="3" customWidth="1"/>
    <col min="1539" max="1539" width="7.54296875" style="3" customWidth="1"/>
    <col min="1540" max="1540" width="8.81640625" style="3" customWidth="1"/>
    <col min="1541" max="1541" width="9.08984375" style="3"/>
    <col min="1542" max="1542" width="8.54296875" style="3" customWidth="1"/>
    <col min="1543" max="1543" width="12.54296875" style="3" customWidth="1"/>
    <col min="1544" max="1544" width="11.54296875" style="3" customWidth="1"/>
    <col min="1545" max="1548" width="0" style="3" hidden="1" customWidth="1"/>
    <col min="1549" max="1792" width="9.08984375" style="3"/>
    <col min="1793" max="1793" width="66.26953125" style="3" customWidth="1"/>
    <col min="1794" max="1794" width="5.7265625" style="3" customWidth="1"/>
    <col min="1795" max="1795" width="7.54296875" style="3" customWidth="1"/>
    <col min="1796" max="1796" width="8.81640625" style="3" customWidth="1"/>
    <col min="1797" max="1797" width="9.08984375" style="3"/>
    <col min="1798" max="1798" width="8.54296875" style="3" customWidth="1"/>
    <col min="1799" max="1799" width="12.54296875" style="3" customWidth="1"/>
    <col min="1800" max="1800" width="11.54296875" style="3" customWidth="1"/>
    <col min="1801" max="1804" width="0" style="3" hidden="1" customWidth="1"/>
    <col min="1805" max="2048" width="9.08984375" style="3"/>
    <col min="2049" max="2049" width="66.26953125" style="3" customWidth="1"/>
    <col min="2050" max="2050" width="5.7265625" style="3" customWidth="1"/>
    <col min="2051" max="2051" width="7.54296875" style="3" customWidth="1"/>
    <col min="2052" max="2052" width="8.81640625" style="3" customWidth="1"/>
    <col min="2053" max="2053" width="9.08984375" style="3"/>
    <col min="2054" max="2054" width="8.54296875" style="3" customWidth="1"/>
    <col min="2055" max="2055" width="12.54296875" style="3" customWidth="1"/>
    <col min="2056" max="2056" width="11.54296875" style="3" customWidth="1"/>
    <col min="2057" max="2060" width="0" style="3" hidden="1" customWidth="1"/>
    <col min="2061" max="2304" width="9.08984375" style="3"/>
    <col min="2305" max="2305" width="66.26953125" style="3" customWidth="1"/>
    <col min="2306" max="2306" width="5.7265625" style="3" customWidth="1"/>
    <col min="2307" max="2307" width="7.54296875" style="3" customWidth="1"/>
    <col min="2308" max="2308" width="8.81640625" style="3" customWidth="1"/>
    <col min="2309" max="2309" width="9.08984375" style="3"/>
    <col min="2310" max="2310" width="8.54296875" style="3" customWidth="1"/>
    <col min="2311" max="2311" width="12.54296875" style="3" customWidth="1"/>
    <col min="2312" max="2312" width="11.54296875" style="3" customWidth="1"/>
    <col min="2313" max="2316" width="0" style="3" hidden="1" customWidth="1"/>
    <col min="2317" max="2560" width="9.08984375" style="3"/>
    <col min="2561" max="2561" width="66.26953125" style="3" customWidth="1"/>
    <col min="2562" max="2562" width="5.7265625" style="3" customWidth="1"/>
    <col min="2563" max="2563" width="7.54296875" style="3" customWidth="1"/>
    <col min="2564" max="2564" width="8.81640625" style="3" customWidth="1"/>
    <col min="2565" max="2565" width="9.08984375" style="3"/>
    <col min="2566" max="2566" width="8.54296875" style="3" customWidth="1"/>
    <col min="2567" max="2567" width="12.54296875" style="3" customWidth="1"/>
    <col min="2568" max="2568" width="11.54296875" style="3" customWidth="1"/>
    <col min="2569" max="2572" width="0" style="3" hidden="1" customWidth="1"/>
    <col min="2573" max="2816" width="9.08984375" style="3"/>
    <col min="2817" max="2817" width="66.26953125" style="3" customWidth="1"/>
    <col min="2818" max="2818" width="5.7265625" style="3" customWidth="1"/>
    <col min="2819" max="2819" width="7.54296875" style="3" customWidth="1"/>
    <col min="2820" max="2820" width="8.81640625" style="3" customWidth="1"/>
    <col min="2821" max="2821" width="9.08984375" style="3"/>
    <col min="2822" max="2822" width="8.54296875" style="3" customWidth="1"/>
    <col min="2823" max="2823" width="12.54296875" style="3" customWidth="1"/>
    <col min="2824" max="2824" width="11.54296875" style="3" customWidth="1"/>
    <col min="2825" max="2828" width="0" style="3" hidden="1" customWidth="1"/>
    <col min="2829" max="3072" width="9.08984375" style="3"/>
    <col min="3073" max="3073" width="66.26953125" style="3" customWidth="1"/>
    <col min="3074" max="3074" width="5.7265625" style="3" customWidth="1"/>
    <col min="3075" max="3075" width="7.54296875" style="3" customWidth="1"/>
    <col min="3076" max="3076" width="8.81640625" style="3" customWidth="1"/>
    <col min="3077" max="3077" width="9.08984375" style="3"/>
    <col min="3078" max="3078" width="8.54296875" style="3" customWidth="1"/>
    <col min="3079" max="3079" width="12.54296875" style="3" customWidth="1"/>
    <col min="3080" max="3080" width="11.54296875" style="3" customWidth="1"/>
    <col min="3081" max="3084" width="0" style="3" hidden="1" customWidth="1"/>
    <col min="3085" max="3328" width="9.08984375" style="3"/>
    <col min="3329" max="3329" width="66.26953125" style="3" customWidth="1"/>
    <col min="3330" max="3330" width="5.7265625" style="3" customWidth="1"/>
    <col min="3331" max="3331" width="7.54296875" style="3" customWidth="1"/>
    <col min="3332" max="3332" width="8.81640625" style="3" customWidth="1"/>
    <col min="3333" max="3333" width="9.08984375" style="3"/>
    <col min="3334" max="3334" width="8.54296875" style="3" customWidth="1"/>
    <col min="3335" max="3335" width="12.54296875" style="3" customWidth="1"/>
    <col min="3336" max="3336" width="11.54296875" style="3" customWidth="1"/>
    <col min="3337" max="3340" width="0" style="3" hidden="1" customWidth="1"/>
    <col min="3341" max="3584" width="9.08984375" style="3"/>
    <col min="3585" max="3585" width="66.26953125" style="3" customWidth="1"/>
    <col min="3586" max="3586" width="5.7265625" style="3" customWidth="1"/>
    <col min="3587" max="3587" width="7.54296875" style="3" customWidth="1"/>
    <col min="3588" max="3588" width="8.81640625" style="3" customWidth="1"/>
    <col min="3589" max="3589" width="9.08984375" style="3"/>
    <col min="3590" max="3590" width="8.54296875" style="3" customWidth="1"/>
    <col min="3591" max="3591" width="12.54296875" style="3" customWidth="1"/>
    <col min="3592" max="3592" width="11.54296875" style="3" customWidth="1"/>
    <col min="3593" max="3596" width="0" style="3" hidden="1" customWidth="1"/>
    <col min="3597" max="3840" width="9.08984375" style="3"/>
    <col min="3841" max="3841" width="66.26953125" style="3" customWidth="1"/>
    <col min="3842" max="3842" width="5.7265625" style="3" customWidth="1"/>
    <col min="3843" max="3843" width="7.54296875" style="3" customWidth="1"/>
    <col min="3844" max="3844" width="8.81640625" style="3" customWidth="1"/>
    <col min="3845" max="3845" width="9.08984375" style="3"/>
    <col min="3846" max="3846" width="8.54296875" style="3" customWidth="1"/>
    <col min="3847" max="3847" width="12.54296875" style="3" customWidth="1"/>
    <col min="3848" max="3848" width="11.54296875" style="3" customWidth="1"/>
    <col min="3849" max="3852" width="0" style="3" hidden="1" customWidth="1"/>
    <col min="3853" max="4096" width="9.08984375" style="3"/>
    <col min="4097" max="4097" width="66.26953125" style="3" customWidth="1"/>
    <col min="4098" max="4098" width="5.7265625" style="3" customWidth="1"/>
    <col min="4099" max="4099" width="7.54296875" style="3" customWidth="1"/>
    <col min="4100" max="4100" width="8.81640625" style="3" customWidth="1"/>
    <col min="4101" max="4101" width="9.08984375" style="3"/>
    <col min="4102" max="4102" width="8.54296875" style="3" customWidth="1"/>
    <col min="4103" max="4103" width="12.54296875" style="3" customWidth="1"/>
    <col min="4104" max="4104" width="11.54296875" style="3" customWidth="1"/>
    <col min="4105" max="4108" width="0" style="3" hidden="1" customWidth="1"/>
    <col min="4109" max="4352" width="9.08984375" style="3"/>
    <col min="4353" max="4353" width="66.26953125" style="3" customWidth="1"/>
    <col min="4354" max="4354" width="5.7265625" style="3" customWidth="1"/>
    <col min="4355" max="4355" width="7.54296875" style="3" customWidth="1"/>
    <col min="4356" max="4356" width="8.81640625" style="3" customWidth="1"/>
    <col min="4357" max="4357" width="9.08984375" style="3"/>
    <col min="4358" max="4358" width="8.54296875" style="3" customWidth="1"/>
    <col min="4359" max="4359" width="12.54296875" style="3" customWidth="1"/>
    <col min="4360" max="4360" width="11.54296875" style="3" customWidth="1"/>
    <col min="4361" max="4364" width="0" style="3" hidden="1" customWidth="1"/>
    <col min="4365" max="4608" width="9.08984375" style="3"/>
    <col min="4609" max="4609" width="66.26953125" style="3" customWidth="1"/>
    <col min="4610" max="4610" width="5.7265625" style="3" customWidth="1"/>
    <col min="4611" max="4611" width="7.54296875" style="3" customWidth="1"/>
    <col min="4612" max="4612" width="8.81640625" style="3" customWidth="1"/>
    <col min="4613" max="4613" width="9.08984375" style="3"/>
    <col min="4614" max="4614" width="8.54296875" style="3" customWidth="1"/>
    <col min="4615" max="4615" width="12.54296875" style="3" customWidth="1"/>
    <col min="4616" max="4616" width="11.54296875" style="3" customWidth="1"/>
    <col min="4617" max="4620" width="0" style="3" hidden="1" customWidth="1"/>
    <col min="4621" max="4864" width="9.08984375" style="3"/>
    <col min="4865" max="4865" width="66.26953125" style="3" customWidth="1"/>
    <col min="4866" max="4866" width="5.7265625" style="3" customWidth="1"/>
    <col min="4867" max="4867" width="7.54296875" style="3" customWidth="1"/>
    <col min="4868" max="4868" width="8.81640625" style="3" customWidth="1"/>
    <col min="4869" max="4869" width="9.08984375" style="3"/>
    <col min="4870" max="4870" width="8.54296875" style="3" customWidth="1"/>
    <col min="4871" max="4871" width="12.54296875" style="3" customWidth="1"/>
    <col min="4872" max="4872" width="11.54296875" style="3" customWidth="1"/>
    <col min="4873" max="4876" width="0" style="3" hidden="1" customWidth="1"/>
    <col min="4877" max="5120" width="9.08984375" style="3"/>
    <col min="5121" max="5121" width="66.26953125" style="3" customWidth="1"/>
    <col min="5122" max="5122" width="5.7265625" style="3" customWidth="1"/>
    <col min="5123" max="5123" width="7.54296875" style="3" customWidth="1"/>
    <col min="5124" max="5124" width="8.81640625" style="3" customWidth="1"/>
    <col min="5125" max="5125" width="9.08984375" style="3"/>
    <col min="5126" max="5126" width="8.54296875" style="3" customWidth="1"/>
    <col min="5127" max="5127" width="12.54296875" style="3" customWidth="1"/>
    <col min="5128" max="5128" width="11.54296875" style="3" customWidth="1"/>
    <col min="5129" max="5132" width="0" style="3" hidden="1" customWidth="1"/>
    <col min="5133" max="5376" width="9.08984375" style="3"/>
    <col min="5377" max="5377" width="66.26953125" style="3" customWidth="1"/>
    <col min="5378" max="5378" width="5.7265625" style="3" customWidth="1"/>
    <col min="5379" max="5379" width="7.54296875" style="3" customWidth="1"/>
    <col min="5380" max="5380" width="8.81640625" style="3" customWidth="1"/>
    <col min="5381" max="5381" width="9.08984375" style="3"/>
    <col min="5382" max="5382" width="8.54296875" style="3" customWidth="1"/>
    <col min="5383" max="5383" width="12.54296875" style="3" customWidth="1"/>
    <col min="5384" max="5384" width="11.54296875" style="3" customWidth="1"/>
    <col min="5385" max="5388" width="0" style="3" hidden="1" customWidth="1"/>
    <col min="5389" max="5632" width="9.08984375" style="3"/>
    <col min="5633" max="5633" width="66.26953125" style="3" customWidth="1"/>
    <col min="5634" max="5634" width="5.7265625" style="3" customWidth="1"/>
    <col min="5635" max="5635" width="7.54296875" style="3" customWidth="1"/>
    <col min="5636" max="5636" width="8.81640625" style="3" customWidth="1"/>
    <col min="5637" max="5637" width="9.08984375" style="3"/>
    <col min="5638" max="5638" width="8.54296875" style="3" customWidth="1"/>
    <col min="5639" max="5639" width="12.54296875" style="3" customWidth="1"/>
    <col min="5640" max="5640" width="11.54296875" style="3" customWidth="1"/>
    <col min="5641" max="5644" width="0" style="3" hidden="1" customWidth="1"/>
    <col min="5645" max="5888" width="9.08984375" style="3"/>
    <col min="5889" max="5889" width="66.26953125" style="3" customWidth="1"/>
    <col min="5890" max="5890" width="5.7265625" style="3" customWidth="1"/>
    <col min="5891" max="5891" width="7.54296875" style="3" customWidth="1"/>
    <col min="5892" max="5892" width="8.81640625" style="3" customWidth="1"/>
    <col min="5893" max="5893" width="9.08984375" style="3"/>
    <col min="5894" max="5894" width="8.54296875" style="3" customWidth="1"/>
    <col min="5895" max="5895" width="12.54296875" style="3" customWidth="1"/>
    <col min="5896" max="5896" width="11.54296875" style="3" customWidth="1"/>
    <col min="5897" max="5900" width="0" style="3" hidden="1" customWidth="1"/>
    <col min="5901" max="6144" width="9.08984375" style="3"/>
    <col min="6145" max="6145" width="66.26953125" style="3" customWidth="1"/>
    <col min="6146" max="6146" width="5.7265625" style="3" customWidth="1"/>
    <col min="6147" max="6147" width="7.54296875" style="3" customWidth="1"/>
    <col min="6148" max="6148" width="8.81640625" style="3" customWidth="1"/>
    <col min="6149" max="6149" width="9.08984375" style="3"/>
    <col min="6150" max="6150" width="8.54296875" style="3" customWidth="1"/>
    <col min="6151" max="6151" width="12.54296875" style="3" customWidth="1"/>
    <col min="6152" max="6152" width="11.54296875" style="3" customWidth="1"/>
    <col min="6153" max="6156" width="0" style="3" hidden="1" customWidth="1"/>
    <col min="6157" max="6400" width="9.08984375" style="3"/>
    <col min="6401" max="6401" width="66.26953125" style="3" customWidth="1"/>
    <col min="6402" max="6402" width="5.7265625" style="3" customWidth="1"/>
    <col min="6403" max="6403" width="7.54296875" style="3" customWidth="1"/>
    <col min="6404" max="6404" width="8.81640625" style="3" customWidth="1"/>
    <col min="6405" max="6405" width="9.08984375" style="3"/>
    <col min="6406" max="6406" width="8.54296875" style="3" customWidth="1"/>
    <col min="6407" max="6407" width="12.54296875" style="3" customWidth="1"/>
    <col min="6408" max="6408" width="11.54296875" style="3" customWidth="1"/>
    <col min="6409" max="6412" width="0" style="3" hidden="1" customWidth="1"/>
    <col min="6413" max="6656" width="9.08984375" style="3"/>
    <col min="6657" max="6657" width="66.26953125" style="3" customWidth="1"/>
    <col min="6658" max="6658" width="5.7265625" style="3" customWidth="1"/>
    <col min="6659" max="6659" width="7.54296875" style="3" customWidth="1"/>
    <col min="6660" max="6660" width="8.81640625" style="3" customWidth="1"/>
    <col min="6661" max="6661" width="9.08984375" style="3"/>
    <col min="6662" max="6662" width="8.54296875" style="3" customWidth="1"/>
    <col min="6663" max="6663" width="12.54296875" style="3" customWidth="1"/>
    <col min="6664" max="6664" width="11.54296875" style="3" customWidth="1"/>
    <col min="6665" max="6668" width="0" style="3" hidden="1" customWidth="1"/>
    <col min="6669" max="6912" width="9.08984375" style="3"/>
    <col min="6913" max="6913" width="66.26953125" style="3" customWidth="1"/>
    <col min="6914" max="6914" width="5.7265625" style="3" customWidth="1"/>
    <col min="6915" max="6915" width="7.54296875" style="3" customWidth="1"/>
    <col min="6916" max="6916" width="8.81640625" style="3" customWidth="1"/>
    <col min="6917" max="6917" width="9.08984375" style="3"/>
    <col min="6918" max="6918" width="8.54296875" style="3" customWidth="1"/>
    <col min="6919" max="6919" width="12.54296875" style="3" customWidth="1"/>
    <col min="6920" max="6920" width="11.54296875" style="3" customWidth="1"/>
    <col min="6921" max="6924" width="0" style="3" hidden="1" customWidth="1"/>
    <col min="6925" max="7168" width="9.08984375" style="3"/>
    <col min="7169" max="7169" width="66.26953125" style="3" customWidth="1"/>
    <col min="7170" max="7170" width="5.7265625" style="3" customWidth="1"/>
    <col min="7171" max="7171" width="7.54296875" style="3" customWidth="1"/>
    <col min="7172" max="7172" width="8.81640625" style="3" customWidth="1"/>
    <col min="7173" max="7173" width="9.08984375" style="3"/>
    <col min="7174" max="7174" width="8.54296875" style="3" customWidth="1"/>
    <col min="7175" max="7175" width="12.54296875" style="3" customWidth="1"/>
    <col min="7176" max="7176" width="11.54296875" style="3" customWidth="1"/>
    <col min="7177" max="7180" width="0" style="3" hidden="1" customWidth="1"/>
    <col min="7181" max="7424" width="9.08984375" style="3"/>
    <col min="7425" max="7425" width="66.26953125" style="3" customWidth="1"/>
    <col min="7426" max="7426" width="5.7265625" style="3" customWidth="1"/>
    <col min="7427" max="7427" width="7.54296875" style="3" customWidth="1"/>
    <col min="7428" max="7428" width="8.81640625" style="3" customWidth="1"/>
    <col min="7429" max="7429" width="9.08984375" style="3"/>
    <col min="7430" max="7430" width="8.54296875" style="3" customWidth="1"/>
    <col min="7431" max="7431" width="12.54296875" style="3" customWidth="1"/>
    <col min="7432" max="7432" width="11.54296875" style="3" customWidth="1"/>
    <col min="7433" max="7436" width="0" style="3" hidden="1" customWidth="1"/>
    <col min="7437" max="7680" width="9.08984375" style="3"/>
    <col min="7681" max="7681" width="66.26953125" style="3" customWidth="1"/>
    <col min="7682" max="7682" width="5.7265625" style="3" customWidth="1"/>
    <col min="7683" max="7683" width="7.54296875" style="3" customWidth="1"/>
    <col min="7684" max="7684" width="8.81640625" style="3" customWidth="1"/>
    <col min="7685" max="7685" width="9.08984375" style="3"/>
    <col min="7686" max="7686" width="8.54296875" style="3" customWidth="1"/>
    <col min="7687" max="7687" width="12.54296875" style="3" customWidth="1"/>
    <col min="7688" max="7688" width="11.54296875" style="3" customWidth="1"/>
    <col min="7689" max="7692" width="0" style="3" hidden="1" customWidth="1"/>
    <col min="7693" max="7936" width="9.08984375" style="3"/>
    <col min="7937" max="7937" width="66.26953125" style="3" customWidth="1"/>
    <col min="7938" max="7938" width="5.7265625" style="3" customWidth="1"/>
    <col min="7939" max="7939" width="7.54296875" style="3" customWidth="1"/>
    <col min="7940" max="7940" width="8.81640625" style="3" customWidth="1"/>
    <col min="7941" max="7941" width="9.08984375" style="3"/>
    <col min="7942" max="7942" width="8.54296875" style="3" customWidth="1"/>
    <col min="7943" max="7943" width="12.54296875" style="3" customWidth="1"/>
    <col min="7944" max="7944" width="11.54296875" style="3" customWidth="1"/>
    <col min="7945" max="7948" width="0" style="3" hidden="1" customWidth="1"/>
    <col min="7949" max="8192" width="9.08984375" style="3"/>
    <col min="8193" max="8193" width="66.26953125" style="3" customWidth="1"/>
    <col min="8194" max="8194" width="5.7265625" style="3" customWidth="1"/>
    <col min="8195" max="8195" width="7.54296875" style="3" customWidth="1"/>
    <col min="8196" max="8196" width="8.81640625" style="3" customWidth="1"/>
    <col min="8197" max="8197" width="9.08984375" style="3"/>
    <col min="8198" max="8198" width="8.54296875" style="3" customWidth="1"/>
    <col min="8199" max="8199" width="12.54296875" style="3" customWidth="1"/>
    <col min="8200" max="8200" width="11.54296875" style="3" customWidth="1"/>
    <col min="8201" max="8204" width="0" style="3" hidden="1" customWidth="1"/>
    <col min="8205" max="8448" width="9.08984375" style="3"/>
    <col min="8449" max="8449" width="66.26953125" style="3" customWidth="1"/>
    <col min="8450" max="8450" width="5.7265625" style="3" customWidth="1"/>
    <col min="8451" max="8451" width="7.54296875" style="3" customWidth="1"/>
    <col min="8452" max="8452" width="8.81640625" style="3" customWidth="1"/>
    <col min="8453" max="8453" width="9.08984375" style="3"/>
    <col min="8454" max="8454" width="8.54296875" style="3" customWidth="1"/>
    <col min="8455" max="8455" width="12.54296875" style="3" customWidth="1"/>
    <col min="8456" max="8456" width="11.54296875" style="3" customWidth="1"/>
    <col min="8457" max="8460" width="0" style="3" hidden="1" customWidth="1"/>
    <col min="8461" max="8704" width="9.08984375" style="3"/>
    <col min="8705" max="8705" width="66.26953125" style="3" customWidth="1"/>
    <col min="8706" max="8706" width="5.7265625" style="3" customWidth="1"/>
    <col min="8707" max="8707" width="7.54296875" style="3" customWidth="1"/>
    <col min="8708" max="8708" width="8.81640625" style="3" customWidth="1"/>
    <col min="8709" max="8709" width="9.08984375" style="3"/>
    <col min="8710" max="8710" width="8.54296875" style="3" customWidth="1"/>
    <col min="8711" max="8711" width="12.54296875" style="3" customWidth="1"/>
    <col min="8712" max="8712" width="11.54296875" style="3" customWidth="1"/>
    <col min="8713" max="8716" width="0" style="3" hidden="1" customWidth="1"/>
    <col min="8717" max="8960" width="9.08984375" style="3"/>
    <col min="8961" max="8961" width="66.26953125" style="3" customWidth="1"/>
    <col min="8962" max="8962" width="5.7265625" style="3" customWidth="1"/>
    <col min="8963" max="8963" width="7.54296875" style="3" customWidth="1"/>
    <col min="8964" max="8964" width="8.81640625" style="3" customWidth="1"/>
    <col min="8965" max="8965" width="9.08984375" style="3"/>
    <col min="8966" max="8966" width="8.54296875" style="3" customWidth="1"/>
    <col min="8967" max="8967" width="12.54296875" style="3" customWidth="1"/>
    <col min="8968" max="8968" width="11.54296875" style="3" customWidth="1"/>
    <col min="8969" max="8972" width="0" style="3" hidden="1" customWidth="1"/>
    <col min="8973" max="9216" width="9.08984375" style="3"/>
    <col min="9217" max="9217" width="66.26953125" style="3" customWidth="1"/>
    <col min="9218" max="9218" width="5.7265625" style="3" customWidth="1"/>
    <col min="9219" max="9219" width="7.54296875" style="3" customWidth="1"/>
    <col min="9220" max="9220" width="8.81640625" style="3" customWidth="1"/>
    <col min="9221" max="9221" width="9.08984375" style="3"/>
    <col min="9222" max="9222" width="8.54296875" style="3" customWidth="1"/>
    <col min="9223" max="9223" width="12.54296875" style="3" customWidth="1"/>
    <col min="9224" max="9224" width="11.54296875" style="3" customWidth="1"/>
    <col min="9225" max="9228" width="0" style="3" hidden="1" customWidth="1"/>
    <col min="9229" max="9472" width="9.08984375" style="3"/>
    <col min="9473" max="9473" width="66.26953125" style="3" customWidth="1"/>
    <col min="9474" max="9474" width="5.7265625" style="3" customWidth="1"/>
    <col min="9475" max="9475" width="7.54296875" style="3" customWidth="1"/>
    <col min="9476" max="9476" width="8.81640625" style="3" customWidth="1"/>
    <col min="9477" max="9477" width="9.08984375" style="3"/>
    <col min="9478" max="9478" width="8.54296875" style="3" customWidth="1"/>
    <col min="9479" max="9479" width="12.54296875" style="3" customWidth="1"/>
    <col min="9480" max="9480" width="11.54296875" style="3" customWidth="1"/>
    <col min="9481" max="9484" width="0" style="3" hidden="1" customWidth="1"/>
    <col min="9485" max="9728" width="9.08984375" style="3"/>
    <col min="9729" max="9729" width="66.26953125" style="3" customWidth="1"/>
    <col min="9730" max="9730" width="5.7265625" style="3" customWidth="1"/>
    <col min="9731" max="9731" width="7.54296875" style="3" customWidth="1"/>
    <col min="9732" max="9732" width="8.81640625" style="3" customWidth="1"/>
    <col min="9733" max="9733" width="9.08984375" style="3"/>
    <col min="9734" max="9734" width="8.54296875" style="3" customWidth="1"/>
    <col min="9735" max="9735" width="12.54296875" style="3" customWidth="1"/>
    <col min="9736" max="9736" width="11.54296875" style="3" customWidth="1"/>
    <col min="9737" max="9740" width="0" style="3" hidden="1" customWidth="1"/>
    <col min="9741" max="9984" width="9.08984375" style="3"/>
    <col min="9985" max="9985" width="66.26953125" style="3" customWidth="1"/>
    <col min="9986" max="9986" width="5.7265625" style="3" customWidth="1"/>
    <col min="9987" max="9987" width="7.54296875" style="3" customWidth="1"/>
    <col min="9988" max="9988" width="8.81640625" style="3" customWidth="1"/>
    <col min="9989" max="9989" width="9.08984375" style="3"/>
    <col min="9990" max="9990" width="8.54296875" style="3" customWidth="1"/>
    <col min="9991" max="9991" width="12.54296875" style="3" customWidth="1"/>
    <col min="9992" max="9992" width="11.54296875" style="3" customWidth="1"/>
    <col min="9993" max="9996" width="0" style="3" hidden="1" customWidth="1"/>
    <col min="9997" max="10240" width="9.08984375" style="3"/>
    <col min="10241" max="10241" width="66.26953125" style="3" customWidth="1"/>
    <col min="10242" max="10242" width="5.7265625" style="3" customWidth="1"/>
    <col min="10243" max="10243" width="7.54296875" style="3" customWidth="1"/>
    <col min="10244" max="10244" width="8.81640625" style="3" customWidth="1"/>
    <col min="10245" max="10245" width="9.08984375" style="3"/>
    <col min="10246" max="10246" width="8.54296875" style="3" customWidth="1"/>
    <col min="10247" max="10247" width="12.54296875" style="3" customWidth="1"/>
    <col min="10248" max="10248" width="11.54296875" style="3" customWidth="1"/>
    <col min="10249" max="10252" width="0" style="3" hidden="1" customWidth="1"/>
    <col min="10253" max="10496" width="9.08984375" style="3"/>
    <col min="10497" max="10497" width="66.26953125" style="3" customWidth="1"/>
    <col min="10498" max="10498" width="5.7265625" style="3" customWidth="1"/>
    <col min="10499" max="10499" width="7.54296875" style="3" customWidth="1"/>
    <col min="10500" max="10500" width="8.81640625" style="3" customWidth="1"/>
    <col min="10501" max="10501" width="9.08984375" style="3"/>
    <col min="10502" max="10502" width="8.54296875" style="3" customWidth="1"/>
    <col min="10503" max="10503" width="12.54296875" style="3" customWidth="1"/>
    <col min="10504" max="10504" width="11.54296875" style="3" customWidth="1"/>
    <col min="10505" max="10508" width="0" style="3" hidden="1" customWidth="1"/>
    <col min="10509" max="10752" width="9.08984375" style="3"/>
    <col min="10753" max="10753" width="66.26953125" style="3" customWidth="1"/>
    <col min="10754" max="10754" width="5.7265625" style="3" customWidth="1"/>
    <col min="10755" max="10755" width="7.54296875" style="3" customWidth="1"/>
    <col min="10756" max="10756" width="8.81640625" style="3" customWidth="1"/>
    <col min="10757" max="10757" width="9.08984375" style="3"/>
    <col min="10758" max="10758" width="8.54296875" style="3" customWidth="1"/>
    <col min="10759" max="10759" width="12.54296875" style="3" customWidth="1"/>
    <col min="10760" max="10760" width="11.54296875" style="3" customWidth="1"/>
    <col min="10761" max="10764" width="0" style="3" hidden="1" customWidth="1"/>
    <col min="10765" max="11008" width="9.08984375" style="3"/>
    <col min="11009" max="11009" width="66.26953125" style="3" customWidth="1"/>
    <col min="11010" max="11010" width="5.7265625" style="3" customWidth="1"/>
    <col min="11011" max="11011" width="7.54296875" style="3" customWidth="1"/>
    <col min="11012" max="11012" width="8.81640625" style="3" customWidth="1"/>
    <col min="11013" max="11013" width="9.08984375" style="3"/>
    <col min="11014" max="11014" width="8.54296875" style="3" customWidth="1"/>
    <col min="11015" max="11015" width="12.54296875" style="3" customWidth="1"/>
    <col min="11016" max="11016" width="11.54296875" style="3" customWidth="1"/>
    <col min="11017" max="11020" width="0" style="3" hidden="1" customWidth="1"/>
    <col min="11021" max="11264" width="9.08984375" style="3"/>
    <col min="11265" max="11265" width="66.26953125" style="3" customWidth="1"/>
    <col min="11266" max="11266" width="5.7265625" style="3" customWidth="1"/>
    <col min="11267" max="11267" width="7.54296875" style="3" customWidth="1"/>
    <col min="11268" max="11268" width="8.81640625" style="3" customWidth="1"/>
    <col min="11269" max="11269" width="9.08984375" style="3"/>
    <col min="11270" max="11270" width="8.54296875" style="3" customWidth="1"/>
    <col min="11271" max="11271" width="12.54296875" style="3" customWidth="1"/>
    <col min="11272" max="11272" width="11.54296875" style="3" customWidth="1"/>
    <col min="11273" max="11276" width="0" style="3" hidden="1" customWidth="1"/>
    <col min="11277" max="11520" width="9.08984375" style="3"/>
    <col min="11521" max="11521" width="66.26953125" style="3" customWidth="1"/>
    <col min="11522" max="11522" width="5.7265625" style="3" customWidth="1"/>
    <col min="11523" max="11523" width="7.54296875" style="3" customWidth="1"/>
    <col min="11524" max="11524" width="8.81640625" style="3" customWidth="1"/>
    <col min="11525" max="11525" width="9.08984375" style="3"/>
    <col min="11526" max="11526" width="8.54296875" style="3" customWidth="1"/>
    <col min="11527" max="11527" width="12.54296875" style="3" customWidth="1"/>
    <col min="11528" max="11528" width="11.54296875" style="3" customWidth="1"/>
    <col min="11529" max="11532" width="0" style="3" hidden="1" customWidth="1"/>
    <col min="11533" max="11776" width="9.08984375" style="3"/>
    <col min="11777" max="11777" width="66.26953125" style="3" customWidth="1"/>
    <col min="11778" max="11778" width="5.7265625" style="3" customWidth="1"/>
    <col min="11779" max="11779" width="7.54296875" style="3" customWidth="1"/>
    <col min="11780" max="11780" width="8.81640625" style="3" customWidth="1"/>
    <col min="11781" max="11781" width="9.08984375" style="3"/>
    <col min="11782" max="11782" width="8.54296875" style="3" customWidth="1"/>
    <col min="11783" max="11783" width="12.54296875" style="3" customWidth="1"/>
    <col min="11784" max="11784" width="11.54296875" style="3" customWidth="1"/>
    <col min="11785" max="11788" width="0" style="3" hidden="1" customWidth="1"/>
    <col min="11789" max="12032" width="9.08984375" style="3"/>
    <col min="12033" max="12033" width="66.26953125" style="3" customWidth="1"/>
    <col min="12034" max="12034" width="5.7265625" style="3" customWidth="1"/>
    <col min="12035" max="12035" width="7.54296875" style="3" customWidth="1"/>
    <col min="12036" max="12036" width="8.81640625" style="3" customWidth="1"/>
    <col min="12037" max="12037" width="9.08984375" style="3"/>
    <col min="12038" max="12038" width="8.54296875" style="3" customWidth="1"/>
    <col min="12039" max="12039" width="12.54296875" style="3" customWidth="1"/>
    <col min="12040" max="12040" width="11.54296875" style="3" customWidth="1"/>
    <col min="12041" max="12044" width="0" style="3" hidden="1" customWidth="1"/>
    <col min="12045" max="12288" width="9.08984375" style="3"/>
    <col min="12289" max="12289" width="66.26953125" style="3" customWidth="1"/>
    <col min="12290" max="12290" width="5.7265625" style="3" customWidth="1"/>
    <col min="12291" max="12291" width="7.54296875" style="3" customWidth="1"/>
    <col min="12292" max="12292" width="8.81640625" style="3" customWidth="1"/>
    <col min="12293" max="12293" width="9.08984375" style="3"/>
    <col min="12294" max="12294" width="8.54296875" style="3" customWidth="1"/>
    <col min="12295" max="12295" width="12.54296875" style="3" customWidth="1"/>
    <col min="12296" max="12296" width="11.54296875" style="3" customWidth="1"/>
    <col min="12297" max="12300" width="0" style="3" hidden="1" customWidth="1"/>
    <col min="12301" max="12544" width="9.08984375" style="3"/>
    <col min="12545" max="12545" width="66.26953125" style="3" customWidth="1"/>
    <col min="12546" max="12546" width="5.7265625" style="3" customWidth="1"/>
    <col min="12547" max="12547" width="7.54296875" style="3" customWidth="1"/>
    <col min="12548" max="12548" width="8.81640625" style="3" customWidth="1"/>
    <col min="12549" max="12549" width="9.08984375" style="3"/>
    <col min="12550" max="12550" width="8.54296875" style="3" customWidth="1"/>
    <col min="12551" max="12551" width="12.54296875" style="3" customWidth="1"/>
    <col min="12552" max="12552" width="11.54296875" style="3" customWidth="1"/>
    <col min="12553" max="12556" width="0" style="3" hidden="1" customWidth="1"/>
    <col min="12557" max="12800" width="9.08984375" style="3"/>
    <col min="12801" max="12801" width="66.26953125" style="3" customWidth="1"/>
    <col min="12802" max="12802" width="5.7265625" style="3" customWidth="1"/>
    <col min="12803" max="12803" width="7.54296875" style="3" customWidth="1"/>
    <col min="12804" max="12804" width="8.81640625" style="3" customWidth="1"/>
    <col min="12805" max="12805" width="9.08984375" style="3"/>
    <col min="12806" max="12806" width="8.54296875" style="3" customWidth="1"/>
    <col min="12807" max="12807" width="12.54296875" style="3" customWidth="1"/>
    <col min="12808" max="12808" width="11.54296875" style="3" customWidth="1"/>
    <col min="12809" max="12812" width="0" style="3" hidden="1" customWidth="1"/>
    <col min="12813" max="13056" width="9.08984375" style="3"/>
    <col min="13057" max="13057" width="66.26953125" style="3" customWidth="1"/>
    <col min="13058" max="13058" width="5.7265625" style="3" customWidth="1"/>
    <col min="13059" max="13059" width="7.54296875" style="3" customWidth="1"/>
    <col min="13060" max="13060" width="8.81640625" style="3" customWidth="1"/>
    <col min="13061" max="13061" width="9.08984375" style="3"/>
    <col min="13062" max="13062" width="8.54296875" style="3" customWidth="1"/>
    <col min="13063" max="13063" width="12.54296875" style="3" customWidth="1"/>
    <col min="13064" max="13064" width="11.54296875" style="3" customWidth="1"/>
    <col min="13065" max="13068" width="0" style="3" hidden="1" customWidth="1"/>
    <col min="13069" max="13312" width="9.08984375" style="3"/>
    <col min="13313" max="13313" width="66.26953125" style="3" customWidth="1"/>
    <col min="13314" max="13314" width="5.7265625" style="3" customWidth="1"/>
    <col min="13315" max="13315" width="7.54296875" style="3" customWidth="1"/>
    <col min="13316" max="13316" width="8.81640625" style="3" customWidth="1"/>
    <col min="13317" max="13317" width="9.08984375" style="3"/>
    <col min="13318" max="13318" width="8.54296875" style="3" customWidth="1"/>
    <col min="13319" max="13319" width="12.54296875" style="3" customWidth="1"/>
    <col min="13320" max="13320" width="11.54296875" style="3" customWidth="1"/>
    <col min="13321" max="13324" width="0" style="3" hidden="1" customWidth="1"/>
    <col min="13325" max="13568" width="9.08984375" style="3"/>
    <col min="13569" max="13569" width="66.26953125" style="3" customWidth="1"/>
    <col min="13570" max="13570" width="5.7265625" style="3" customWidth="1"/>
    <col min="13571" max="13571" width="7.54296875" style="3" customWidth="1"/>
    <col min="13572" max="13572" width="8.81640625" style="3" customWidth="1"/>
    <col min="13573" max="13573" width="9.08984375" style="3"/>
    <col min="13574" max="13574" width="8.54296875" style="3" customWidth="1"/>
    <col min="13575" max="13575" width="12.54296875" style="3" customWidth="1"/>
    <col min="13576" max="13576" width="11.54296875" style="3" customWidth="1"/>
    <col min="13577" max="13580" width="0" style="3" hidden="1" customWidth="1"/>
    <col min="13581" max="13824" width="9.08984375" style="3"/>
    <col min="13825" max="13825" width="66.26953125" style="3" customWidth="1"/>
    <col min="13826" max="13826" width="5.7265625" style="3" customWidth="1"/>
    <col min="13827" max="13827" width="7.54296875" style="3" customWidth="1"/>
    <col min="13828" max="13828" width="8.81640625" style="3" customWidth="1"/>
    <col min="13829" max="13829" width="9.08984375" style="3"/>
    <col min="13830" max="13830" width="8.54296875" style="3" customWidth="1"/>
    <col min="13831" max="13831" width="12.54296875" style="3" customWidth="1"/>
    <col min="13832" max="13832" width="11.54296875" style="3" customWidth="1"/>
    <col min="13833" max="13836" width="0" style="3" hidden="1" customWidth="1"/>
    <col min="13837" max="14080" width="9.08984375" style="3"/>
    <col min="14081" max="14081" width="66.26953125" style="3" customWidth="1"/>
    <col min="14082" max="14082" width="5.7265625" style="3" customWidth="1"/>
    <col min="14083" max="14083" width="7.54296875" style="3" customWidth="1"/>
    <col min="14084" max="14084" width="8.81640625" style="3" customWidth="1"/>
    <col min="14085" max="14085" width="9.08984375" style="3"/>
    <col min="14086" max="14086" width="8.54296875" style="3" customWidth="1"/>
    <col min="14087" max="14087" width="12.54296875" style="3" customWidth="1"/>
    <col min="14088" max="14088" width="11.54296875" style="3" customWidth="1"/>
    <col min="14089" max="14092" width="0" style="3" hidden="1" customWidth="1"/>
    <col min="14093" max="14336" width="9.08984375" style="3"/>
    <col min="14337" max="14337" width="66.26953125" style="3" customWidth="1"/>
    <col min="14338" max="14338" width="5.7265625" style="3" customWidth="1"/>
    <col min="14339" max="14339" width="7.54296875" style="3" customWidth="1"/>
    <col min="14340" max="14340" width="8.81640625" style="3" customWidth="1"/>
    <col min="14341" max="14341" width="9.08984375" style="3"/>
    <col min="14342" max="14342" width="8.54296875" style="3" customWidth="1"/>
    <col min="14343" max="14343" width="12.54296875" style="3" customWidth="1"/>
    <col min="14344" max="14344" width="11.54296875" style="3" customWidth="1"/>
    <col min="14345" max="14348" width="0" style="3" hidden="1" customWidth="1"/>
    <col min="14349" max="14592" width="9.08984375" style="3"/>
    <col min="14593" max="14593" width="66.26953125" style="3" customWidth="1"/>
    <col min="14594" max="14594" width="5.7265625" style="3" customWidth="1"/>
    <col min="14595" max="14595" width="7.54296875" style="3" customWidth="1"/>
    <col min="14596" max="14596" width="8.81640625" style="3" customWidth="1"/>
    <col min="14597" max="14597" width="9.08984375" style="3"/>
    <col min="14598" max="14598" width="8.54296875" style="3" customWidth="1"/>
    <col min="14599" max="14599" width="12.54296875" style="3" customWidth="1"/>
    <col min="14600" max="14600" width="11.54296875" style="3" customWidth="1"/>
    <col min="14601" max="14604" width="0" style="3" hidden="1" customWidth="1"/>
    <col min="14605" max="14848" width="9.08984375" style="3"/>
    <col min="14849" max="14849" width="66.26953125" style="3" customWidth="1"/>
    <col min="14850" max="14850" width="5.7265625" style="3" customWidth="1"/>
    <col min="14851" max="14851" width="7.54296875" style="3" customWidth="1"/>
    <col min="14852" max="14852" width="8.81640625" style="3" customWidth="1"/>
    <col min="14853" max="14853" width="9.08984375" style="3"/>
    <col min="14854" max="14854" width="8.54296875" style="3" customWidth="1"/>
    <col min="14855" max="14855" width="12.54296875" style="3" customWidth="1"/>
    <col min="14856" max="14856" width="11.54296875" style="3" customWidth="1"/>
    <col min="14857" max="14860" width="0" style="3" hidden="1" customWidth="1"/>
    <col min="14861" max="15104" width="9.08984375" style="3"/>
    <col min="15105" max="15105" width="66.26953125" style="3" customWidth="1"/>
    <col min="15106" max="15106" width="5.7265625" style="3" customWidth="1"/>
    <col min="15107" max="15107" width="7.54296875" style="3" customWidth="1"/>
    <col min="15108" max="15108" width="8.81640625" style="3" customWidth="1"/>
    <col min="15109" max="15109" width="9.08984375" style="3"/>
    <col min="15110" max="15110" width="8.54296875" style="3" customWidth="1"/>
    <col min="15111" max="15111" width="12.54296875" style="3" customWidth="1"/>
    <col min="15112" max="15112" width="11.54296875" style="3" customWidth="1"/>
    <col min="15113" max="15116" width="0" style="3" hidden="1" customWidth="1"/>
    <col min="15117" max="15360" width="9.08984375" style="3"/>
    <col min="15361" max="15361" width="66.26953125" style="3" customWidth="1"/>
    <col min="15362" max="15362" width="5.7265625" style="3" customWidth="1"/>
    <col min="15363" max="15363" width="7.54296875" style="3" customWidth="1"/>
    <col min="15364" max="15364" width="8.81640625" style="3" customWidth="1"/>
    <col min="15365" max="15365" width="9.08984375" style="3"/>
    <col min="15366" max="15366" width="8.54296875" style="3" customWidth="1"/>
    <col min="15367" max="15367" width="12.54296875" style="3" customWidth="1"/>
    <col min="15368" max="15368" width="11.54296875" style="3" customWidth="1"/>
    <col min="15369" max="15372" width="0" style="3" hidden="1" customWidth="1"/>
    <col min="15373" max="15616" width="9.08984375" style="3"/>
    <col min="15617" max="15617" width="66.26953125" style="3" customWidth="1"/>
    <col min="15618" max="15618" width="5.7265625" style="3" customWidth="1"/>
    <col min="15619" max="15619" width="7.54296875" style="3" customWidth="1"/>
    <col min="15620" max="15620" width="8.81640625" style="3" customWidth="1"/>
    <col min="15621" max="15621" width="9.08984375" style="3"/>
    <col min="15622" max="15622" width="8.54296875" style="3" customWidth="1"/>
    <col min="15623" max="15623" width="12.54296875" style="3" customWidth="1"/>
    <col min="15624" max="15624" width="11.54296875" style="3" customWidth="1"/>
    <col min="15625" max="15628" width="0" style="3" hidden="1" customWidth="1"/>
    <col min="15629" max="15872" width="9.08984375" style="3"/>
    <col min="15873" max="15873" width="66.26953125" style="3" customWidth="1"/>
    <col min="15874" max="15874" width="5.7265625" style="3" customWidth="1"/>
    <col min="15875" max="15875" width="7.54296875" style="3" customWidth="1"/>
    <col min="15876" max="15876" width="8.81640625" style="3" customWidth="1"/>
    <col min="15877" max="15877" width="9.08984375" style="3"/>
    <col min="15878" max="15878" width="8.54296875" style="3" customWidth="1"/>
    <col min="15879" max="15879" width="12.54296875" style="3" customWidth="1"/>
    <col min="15880" max="15880" width="11.54296875" style="3" customWidth="1"/>
    <col min="15881" max="15884" width="0" style="3" hidden="1" customWidth="1"/>
    <col min="15885" max="16128" width="9.08984375" style="3"/>
    <col min="16129" max="16129" width="66.26953125" style="3" customWidth="1"/>
    <col min="16130" max="16130" width="5.7265625" style="3" customWidth="1"/>
    <col min="16131" max="16131" width="7.54296875" style="3" customWidth="1"/>
    <col min="16132" max="16132" width="8.81640625" style="3" customWidth="1"/>
    <col min="16133" max="16133" width="9.08984375" style="3"/>
    <col min="16134" max="16134" width="8.54296875" style="3" customWidth="1"/>
    <col min="16135" max="16135" width="12.54296875" style="3" customWidth="1"/>
    <col min="16136" max="16136" width="11.54296875" style="3" customWidth="1"/>
    <col min="16137" max="16140" width="0" style="3" hidden="1" customWidth="1"/>
    <col min="16141" max="16384" width="9.08984375" style="3"/>
  </cols>
  <sheetData>
    <row r="1" spans="1:16" ht="12" customHeight="1" x14ac:dyDescent="0.35">
      <c r="A1" s="37" t="s">
        <v>63</v>
      </c>
    </row>
    <row r="2" spans="1:16" ht="14.25" customHeight="1" x14ac:dyDescent="0.35">
      <c r="A2" s="123" t="s">
        <v>1</v>
      </c>
    </row>
    <row r="3" spans="1:16" hidden="1" x14ac:dyDescent="0.35">
      <c r="A3" s="5" t="str">
        <f>IF(B3&gt;0,VLOOKUP(B3,[1]TK_Suvestine!A:B,2,FALSE),"")</f>
        <v/>
      </c>
      <c r="B3" s="28"/>
      <c r="C3" s="7" t="str">
        <f t="shared" ref="C3" si="0">IF(D3&gt;0,D3,"")</f>
        <v/>
      </c>
      <c r="D3" s="8"/>
      <c r="E3" s="9" t="str">
        <f>IF(B3&gt;0,VLOOKUP(B3,[1]TK_Suvestine!A:F,3,FALSE)/1000*D3,"")</f>
        <v/>
      </c>
      <c r="F3" s="9" t="str">
        <f>IF(B3&gt;0,VLOOKUP(B3,[1]TK_Suvestine!A:F,4,FALSE)/1000*D3,"")</f>
        <v/>
      </c>
      <c r="G3" s="9" t="str">
        <f>IF(B3&gt;0,VLOOKUP(B3,[1]TK_Suvestine!A:F,5,FALSE)/1000*D3,"")</f>
        <v/>
      </c>
      <c r="H3" s="9" t="str">
        <f>IF(B3&gt;0,VLOOKUP(B3,[1]TK_Suvestine!A:F,6,FALSE)/1000*D3,"")</f>
        <v/>
      </c>
      <c r="L3" s="154"/>
      <c r="M3" s="12" t="str">
        <f>IF(B3&gt;0,VLOOKUP(B3,[1]TK_Suvestine!A:G,7,FALSE)/1000*D3,"")</f>
        <v/>
      </c>
    </row>
    <row r="4" spans="1:16" x14ac:dyDescent="0.35">
      <c r="A4" s="19"/>
      <c r="B4" s="19"/>
      <c r="C4" s="19"/>
      <c r="D4" s="19"/>
      <c r="E4" s="21"/>
      <c r="F4" s="21"/>
      <c r="G4" s="21"/>
      <c r="H4" s="22"/>
      <c r="I4" s="17"/>
      <c r="J4" s="18"/>
      <c r="K4" s="18"/>
      <c r="L4" s="154"/>
      <c r="M4" s="23"/>
      <c r="N4" s="24"/>
      <c r="O4" s="24"/>
    </row>
    <row r="5" spans="1:16" ht="15" customHeight="1" x14ac:dyDescent="0.35">
      <c r="A5" s="151" t="s">
        <v>128</v>
      </c>
      <c r="B5" s="151"/>
      <c r="C5" s="151"/>
      <c r="D5" s="151"/>
      <c r="E5" s="151"/>
      <c r="F5" s="151"/>
      <c r="G5" s="151"/>
      <c r="H5" s="151"/>
      <c r="I5" s="141" t="s">
        <v>7</v>
      </c>
      <c r="J5" s="142"/>
      <c r="K5" s="143"/>
      <c r="L5" s="154"/>
      <c r="M5" s="25"/>
    </row>
    <row r="6" spans="1:16" ht="30" customHeight="1" x14ac:dyDescent="0.35">
      <c r="A6" s="135" t="s">
        <v>3</v>
      </c>
      <c r="B6" s="144" t="s">
        <v>4</v>
      </c>
      <c r="C6" s="135" t="s">
        <v>5</v>
      </c>
      <c r="D6" s="146" t="s">
        <v>6</v>
      </c>
      <c r="E6" s="132" t="s">
        <v>7</v>
      </c>
      <c r="F6" s="133"/>
      <c r="G6" s="134"/>
      <c r="H6" s="135" t="s">
        <v>8</v>
      </c>
      <c r="I6" s="4" t="s">
        <v>10</v>
      </c>
      <c r="J6" s="4" t="s">
        <v>11</v>
      </c>
      <c r="K6" s="4" t="s">
        <v>13</v>
      </c>
      <c r="L6" s="136"/>
      <c r="M6" s="148" t="s">
        <v>9</v>
      </c>
    </row>
    <row r="7" spans="1:16" ht="29" x14ac:dyDescent="0.35">
      <c r="A7" s="136"/>
      <c r="B7" s="145"/>
      <c r="C7" s="136"/>
      <c r="D7" s="147"/>
      <c r="E7" s="4" t="s">
        <v>10</v>
      </c>
      <c r="F7" s="4" t="s">
        <v>11</v>
      </c>
      <c r="G7" s="4" t="s">
        <v>12</v>
      </c>
      <c r="H7" s="136"/>
      <c r="I7" s="26">
        <v>3.484</v>
      </c>
      <c r="J7" s="26">
        <v>4.9749999999999996</v>
      </c>
      <c r="K7" s="26">
        <v>11.519</v>
      </c>
      <c r="L7" s="11">
        <f>(I7*4)+(J7*9)+(K7*4)</f>
        <v>104.78700000000001</v>
      </c>
      <c r="M7" s="149"/>
    </row>
    <row r="8" spans="1:16" ht="33.75" customHeight="1" x14ac:dyDescent="0.35">
      <c r="A8" s="27" t="str">
        <f>IF(B8&gt;0,VLOOKUP(B8,[1]TK_Suvestine!A:B,2,FALSE),"")</f>
        <v>Daržovių (bulvių, morkų, kopūstų, žirnelių) sriuba (tausojantis)(augalinis)</v>
      </c>
      <c r="B8" s="32" t="s">
        <v>71</v>
      </c>
      <c r="C8" s="28">
        <f t="shared" ref="C8:C14" si="1">IF(D8&gt;0,D8,"")</f>
        <v>150</v>
      </c>
      <c r="D8" s="29">
        <v>150</v>
      </c>
      <c r="E8" s="30">
        <f>IF(B8&gt;0,VLOOKUP(B8,[1]TK_Suvestine!A:F,3,FALSE)/1000*D8,"")</f>
        <v>1.3169999999999999</v>
      </c>
      <c r="F8" s="30">
        <f>IF(B8&gt;0,VLOOKUP(B8,[1]TK_Suvestine!A:F,4,FALSE)/1000*D8,"")</f>
        <v>3.1095000000000002</v>
      </c>
      <c r="G8" s="30">
        <f>IF(B8&gt;0,VLOOKUP(B8,[1]TK_Suvestine!A:F,5,FALSE)/1000*D8,"")</f>
        <v>7.7070000000000007</v>
      </c>
      <c r="H8" s="30">
        <f>IF(B8&gt;0,VLOOKUP(B8,[1]TK_Suvestine!A:F,6,FALSE)/1000*D8,"")</f>
        <v>58.920000000000009</v>
      </c>
      <c r="I8" s="26">
        <v>2.6</v>
      </c>
      <c r="J8" s="26">
        <v>30</v>
      </c>
      <c r="K8" s="26">
        <v>2.7</v>
      </c>
      <c r="L8" s="11">
        <f>(I8*4)+(J8*9)+(K8*4)</f>
        <v>291.2</v>
      </c>
      <c r="M8" s="12">
        <f>IF(B8&gt;0,VLOOKUP(B8,[1]TK_Suvestine!A:G,7,FALSE)/1000*D8,"")</f>
        <v>0.12071919</v>
      </c>
    </row>
    <row r="9" spans="1:16" x14ac:dyDescent="0.35">
      <c r="A9" s="29" t="str">
        <f>IF(B9&gt;0,VLOOKUP(B9,[1]TK_Suvestine!A:B,2,FALSE),"")</f>
        <v>Duona</v>
      </c>
      <c r="B9" s="32" t="s">
        <v>17</v>
      </c>
      <c r="C9" s="28">
        <f t="shared" si="1"/>
        <v>25</v>
      </c>
      <c r="D9" s="29">
        <v>25</v>
      </c>
      <c r="E9" s="30">
        <f>IF(B9&gt;0,VLOOKUP(B9,[1]TK_Suvestine!A:F,3,FALSE)/1000*D9,"")</f>
        <v>1.9750000000000001</v>
      </c>
      <c r="F9" s="30">
        <f>IF(B9&gt;0,VLOOKUP(B9,[1]TK_Suvestine!A:F,4,FALSE)/1000*D9,"")</f>
        <v>0.4</v>
      </c>
      <c r="G9" s="30">
        <f>IF(B9&gt;0,VLOOKUP(B9,[1]TK_Suvestine!A:F,5,FALSE)/1000*D9,"")</f>
        <v>11.074999999999999</v>
      </c>
      <c r="H9" s="30">
        <f>IF(B9&gt;0,VLOOKUP(B9,[1]TK_Suvestine!A:F,6,FALSE)/1000*D9,"")</f>
        <v>54.25</v>
      </c>
      <c r="I9" s="26"/>
      <c r="J9" s="26"/>
      <c r="K9" s="26"/>
      <c r="L9" s="11"/>
      <c r="M9" s="12">
        <f>IF(B9&gt;0,VLOOKUP(B9,[1]TK_Suvestine!A:G,7,FALSE)/1000*D9,"")</f>
        <v>3.5499999999999997E-2</v>
      </c>
    </row>
    <row r="10" spans="1:16" x14ac:dyDescent="0.35">
      <c r="A10" s="27" t="str">
        <f>IF(B10&gt;0,VLOOKUP(B10,[1]TK_Suvestine!A:B,2,FALSE),"")</f>
        <v>Varškės 9% pudingas (tausojantis)</v>
      </c>
      <c r="B10" s="32" t="s">
        <v>72</v>
      </c>
      <c r="C10" s="28">
        <f t="shared" si="1"/>
        <v>160</v>
      </c>
      <c r="D10" s="29">
        <v>160</v>
      </c>
      <c r="E10" s="30">
        <f>IF(B10&gt;0,VLOOKUP(B10,[1]TK_Suvestine!A:F,3,FALSE)/1000*D10,"")</f>
        <v>21.747608</v>
      </c>
      <c r="F10" s="30">
        <f>IF(B10&gt;0,VLOOKUP(B10,[1]TK_Suvestine!A:F,4,FALSE)/1000*D10,"")</f>
        <v>14.179512000000003</v>
      </c>
      <c r="G10" s="30">
        <f>IF(B10&gt;0,VLOOKUP(B10,[1]TK_Suvestine!A:F,5,FALSE)/1000*D10,"")</f>
        <v>20.800408000000004</v>
      </c>
      <c r="H10" s="30">
        <f>IF(B10&gt;0,VLOOKUP(B10,[1]TK_Suvestine!A:F,6,FALSE)/1000*D10,"")</f>
        <v>297.38653600000009</v>
      </c>
      <c r="I10" s="10">
        <v>0.7</v>
      </c>
      <c r="J10" s="10">
        <v>0</v>
      </c>
      <c r="K10" s="10">
        <v>2.8</v>
      </c>
      <c r="L10" s="11">
        <f>(I10*4)+(J10*9)+(K10*4)</f>
        <v>14</v>
      </c>
      <c r="M10" s="12">
        <f>IF(B10&gt;0,VLOOKUP(B10,[1]TK_Suvestine!A:G,7,FALSE)/1000*D10,"")</f>
        <v>0.57829568000000009</v>
      </c>
    </row>
    <row r="11" spans="1:16" x14ac:dyDescent="0.35">
      <c r="A11" s="27" t="str">
        <f>IF(B11&gt;0,VLOOKUP(B11,[1]TK_Suvestine!A:B,2,FALSE),"")</f>
        <v>Trintos šaldytos uogos</v>
      </c>
      <c r="B11" s="32" t="s">
        <v>70</v>
      </c>
      <c r="C11" s="28">
        <f t="shared" si="1"/>
        <v>40</v>
      </c>
      <c r="D11" s="29">
        <v>40</v>
      </c>
      <c r="E11" s="30">
        <f>IF(B11&gt;0,VLOOKUP(B11,[1]TK_Suvestine!A:F,3,FALSE)/1000*D11,"")</f>
        <v>0.46560000000000001</v>
      </c>
      <c r="F11" s="30">
        <f>IF(B11&gt;0,VLOOKUP(B11,[1]TK_Suvestine!A:F,4,FALSE)/1000*D11,"")</f>
        <v>0.23280000000000001</v>
      </c>
      <c r="G11" s="30">
        <f>IF(B11&gt;0,VLOOKUP(B11,[1]TK_Suvestine!A:F,5,FALSE)/1000*D11,"")</f>
        <v>6.7628000000000004</v>
      </c>
      <c r="H11" s="30">
        <f>IF(B11&gt;0,VLOOKUP(B11,[1]TK_Suvestine!A:F,6,FALSE)/1000*D11,"")</f>
        <v>21.853999999999999</v>
      </c>
      <c r="I11" s="10">
        <v>0</v>
      </c>
      <c r="J11" s="10">
        <v>0</v>
      </c>
      <c r="K11" s="10">
        <v>0</v>
      </c>
      <c r="L11" s="11">
        <f>(I11*4)+(J11*9)+(K11*4)</f>
        <v>0</v>
      </c>
      <c r="M11" s="12">
        <f>IF(B11&gt;0,VLOOKUP(B11,[1]TK_Suvestine!A:G,7,FALSE)/1000*D11,"")</f>
        <v>0.16536000000000001</v>
      </c>
    </row>
    <row r="12" spans="1:16" x14ac:dyDescent="0.35">
      <c r="A12" s="27" t="str">
        <f>IF(B12&gt;0,VLOOKUP(B12,[1]TK_Suvestine!A:B,2,FALSE),"")</f>
        <v>Grietinė 15 %</v>
      </c>
      <c r="B12" s="32" t="s">
        <v>37</v>
      </c>
      <c r="C12" s="28">
        <f t="shared" si="1"/>
        <v>15</v>
      </c>
      <c r="D12" s="29">
        <v>15</v>
      </c>
      <c r="E12" s="30">
        <f>IF(B12&gt;0,VLOOKUP(B12,[1]TK_Suvestine!A:F,3,FALSE)/1000*D12,"")</f>
        <v>0.63</v>
      </c>
      <c r="F12" s="30">
        <f>IF(B12&gt;0,VLOOKUP(B12,[1]TK_Suvestine!A:F,4,FALSE)/1000*D12,"")</f>
        <v>2.25</v>
      </c>
      <c r="G12" s="30">
        <f>IF(B12&gt;0,VLOOKUP(B12,[1]TK_Suvestine!A:F,5,FALSE)/1000*D12,"")</f>
        <v>0.44999999999999996</v>
      </c>
      <c r="H12" s="30">
        <f>IF(B12&gt;0,VLOOKUP(B12,[1]TK_Suvestine!A:F,6,FALSE)/1000*D12,"")</f>
        <v>24.75</v>
      </c>
      <c r="I12" s="10"/>
      <c r="J12" s="10"/>
      <c r="K12" s="10"/>
      <c r="L12" s="11"/>
      <c r="M12" s="12"/>
    </row>
    <row r="13" spans="1:16" x14ac:dyDescent="0.35">
      <c r="A13" s="27" t="str">
        <f>IF(B13&gt;0,VLOOKUP(B13,[1]TK_Suvestine!A:B,2,FALSE),"")</f>
        <v>Morkų lazdelės</v>
      </c>
      <c r="B13" s="32" t="s">
        <v>60</v>
      </c>
      <c r="C13" s="28">
        <f t="shared" si="1"/>
        <v>50</v>
      </c>
      <c r="D13" s="29">
        <v>50</v>
      </c>
      <c r="E13" s="30">
        <f>IF(B13&gt;0,VLOOKUP(B13,[1]TK_Suvestine!A:F,3,FALSE)/1000*D13,"")</f>
        <v>0.5</v>
      </c>
      <c r="F13" s="30">
        <f>IF(B13&gt;0,VLOOKUP(B13,[1]TK_Suvestine!A:F,4,FALSE)/1000*D13,"")</f>
        <v>0.1</v>
      </c>
      <c r="G13" s="30">
        <f>IF(B13&gt;0,VLOOKUP(B13,[1]TK_Suvestine!A:F,5,FALSE)/1000*D13,"")</f>
        <v>4.3499999999999996</v>
      </c>
      <c r="H13" s="30">
        <f>IF(B13&gt;0,VLOOKUP(B13,[1]TK_Suvestine!A:F,6,FALSE)/1000*D13,"")</f>
        <v>15.5</v>
      </c>
      <c r="I13" s="10"/>
      <c r="J13" s="10"/>
      <c r="K13" s="10"/>
      <c r="L13" s="11"/>
      <c r="M13" s="12"/>
    </row>
    <row r="14" spans="1:16" hidden="1" x14ac:dyDescent="0.35">
      <c r="A14" s="35" t="str">
        <f>IF(B14&gt;0,VLOOKUP(B14,[1]TK_Suvestine!A:B,2,FALSE),"")</f>
        <v/>
      </c>
      <c r="B14" s="50"/>
      <c r="C14" s="28" t="str">
        <f t="shared" si="1"/>
        <v/>
      </c>
      <c r="D14" s="29"/>
      <c r="E14" s="30" t="str">
        <f>IF(B14&gt;0,VLOOKUP(B14,[1]TK_Suvestine!A:F,3,FALSE)/1000*D14,"")</f>
        <v/>
      </c>
      <c r="F14" s="30" t="str">
        <f>IF(B14&gt;0,VLOOKUP(B14,[1]TK_Suvestine!A:F,4,FALSE)/1000*D14,"")</f>
        <v/>
      </c>
      <c r="G14" s="30" t="str">
        <f>IF(B14&gt;0,VLOOKUP(B14,[1]TK_Suvestine!A:F,5,FALSE)/1000*D14,"")</f>
        <v/>
      </c>
      <c r="H14" s="30" t="str">
        <f>IF(B14&gt;0,VLOOKUP(B14,[1]TK_Suvestine!A:F,6,FALSE)/1000*D14,"")</f>
        <v/>
      </c>
      <c r="I14" s="10">
        <v>0</v>
      </c>
      <c r="J14" s="10">
        <v>0</v>
      </c>
      <c r="K14" s="10">
        <v>0</v>
      </c>
      <c r="L14" s="11">
        <f>(I14*4)+(J14*9)+(K14*4)</f>
        <v>0</v>
      </c>
      <c r="M14" s="12" t="str">
        <f>IF(B14&gt;0,VLOOKUP(B14,[1]TK_Suvestine!A:G,7,FALSE)/1000*D14,"")</f>
        <v/>
      </c>
      <c r="N14" s="13"/>
      <c r="O14" s="13"/>
      <c r="P14" s="13"/>
    </row>
    <row r="15" spans="1:16" ht="15" hidden="1" customHeight="1" x14ac:dyDescent="0.35">
      <c r="I15" s="138" t="s">
        <v>2</v>
      </c>
      <c r="J15" s="138"/>
      <c r="K15" s="138"/>
      <c r="L15" s="138"/>
      <c r="M15" s="25"/>
    </row>
    <row r="16" spans="1:16" ht="15" hidden="1" customHeight="1" x14ac:dyDescent="0.35">
      <c r="A16" s="139" t="s">
        <v>24</v>
      </c>
      <c r="B16" s="139"/>
      <c r="C16" s="139"/>
      <c r="D16" s="139"/>
      <c r="E16" s="139"/>
      <c r="F16" s="139"/>
      <c r="G16" s="139"/>
      <c r="H16" s="139"/>
      <c r="I16" s="141" t="s">
        <v>7</v>
      </c>
      <c r="J16" s="142"/>
      <c r="K16" s="143"/>
      <c r="L16" s="135" t="s">
        <v>8</v>
      </c>
      <c r="M16" s="25"/>
    </row>
    <row r="17" spans="1:13" ht="29" hidden="1" x14ac:dyDescent="0.35">
      <c r="A17" s="135" t="s">
        <v>3</v>
      </c>
      <c r="B17" s="144" t="s">
        <v>4</v>
      </c>
      <c r="C17" s="135" t="s">
        <v>5</v>
      </c>
      <c r="D17" s="146" t="s">
        <v>6</v>
      </c>
      <c r="E17" s="132" t="s">
        <v>7</v>
      </c>
      <c r="F17" s="133"/>
      <c r="G17" s="134"/>
      <c r="H17" s="135" t="s">
        <v>8</v>
      </c>
      <c r="I17" s="4" t="s">
        <v>10</v>
      </c>
      <c r="J17" s="4" t="s">
        <v>11</v>
      </c>
      <c r="K17" s="4" t="s">
        <v>13</v>
      </c>
      <c r="L17" s="136"/>
      <c r="M17" s="137" t="s">
        <v>9</v>
      </c>
    </row>
    <row r="18" spans="1:13" ht="29" hidden="1" x14ac:dyDescent="0.35">
      <c r="A18" s="136"/>
      <c r="B18" s="145"/>
      <c r="C18" s="136"/>
      <c r="D18" s="147"/>
      <c r="E18" s="4" t="s">
        <v>10</v>
      </c>
      <c r="F18" s="4" t="s">
        <v>11</v>
      </c>
      <c r="G18" s="4" t="s">
        <v>12</v>
      </c>
      <c r="H18" s="136"/>
      <c r="I18" s="10">
        <v>5.4349999999999996</v>
      </c>
      <c r="J18" s="10">
        <v>2.69</v>
      </c>
      <c r="K18" s="10">
        <v>33.28</v>
      </c>
      <c r="L18" s="11">
        <f t="shared" ref="L18:L23" si="2">(I18*4)+(J18*9)+(K18*4)</f>
        <v>179.07</v>
      </c>
      <c r="M18" s="137"/>
    </row>
    <row r="19" spans="1:13" hidden="1" x14ac:dyDescent="0.35">
      <c r="A19" s="29" t="str">
        <f>IF(B19&gt;0,VLOOKUP(B19,[1]TK_Suvestine!A:B,2,FALSE),"")</f>
        <v>Tepamas lydytas sūrelis, natūralus</v>
      </c>
      <c r="B19" s="38" t="s">
        <v>73</v>
      </c>
      <c r="C19" s="28" t="str">
        <f t="shared" ref="C19:C24" si="3">IF(D19&gt;0,D19,"")</f>
        <v/>
      </c>
      <c r="D19" s="8"/>
      <c r="E19" s="9">
        <f>IF(B19&gt;0,VLOOKUP(B19,[1]TK_Suvestine!A:F,3,FALSE)/1000*D19,"")</f>
        <v>0</v>
      </c>
      <c r="F19" s="9">
        <f>IF(B19&gt;0,VLOOKUP(B19,[1]TK_Suvestine!A:F,4,FALSE)/1000*D19,"")</f>
        <v>0</v>
      </c>
      <c r="G19" s="9">
        <f>IF(B19&gt;0,VLOOKUP(B19,[1]TK_Suvestine!A:F,5,FALSE)/1000*D19,"")</f>
        <v>0</v>
      </c>
      <c r="H19" s="9">
        <f>IF(B19&gt;0,VLOOKUP(B19,[1]TK_Suvestine!A:F,6,FALSE)/1000*D19,"")</f>
        <v>0</v>
      </c>
      <c r="I19" s="8">
        <v>2.4</v>
      </c>
      <c r="J19" s="8">
        <v>30</v>
      </c>
      <c r="K19" s="8">
        <v>3.1</v>
      </c>
      <c r="L19" s="11">
        <f t="shared" si="2"/>
        <v>292</v>
      </c>
      <c r="M19" s="12">
        <f>IF(B19&gt;0,VLOOKUP(B19,[1]TK_Suvestine!A:G,7,FALSE)/1000*D19,"")</f>
        <v>0</v>
      </c>
    </row>
    <row r="20" spans="1:13" hidden="1" x14ac:dyDescent="0.35">
      <c r="A20" s="29" t="str">
        <f>IF(B20&gt;0,VLOOKUP(B20,[1]TK_Suvestine!A:B,2,FALSE),"")</f>
        <v>Batonas su sėlenomis</v>
      </c>
      <c r="B20" s="38" t="s">
        <v>39</v>
      </c>
      <c r="C20" s="28" t="str">
        <f t="shared" si="3"/>
        <v/>
      </c>
      <c r="D20" s="8"/>
      <c r="E20" s="9">
        <f>IF(B20&gt;0,VLOOKUP(B20,[1]TK_Suvestine!A:F,3,FALSE)/1000*D20,"")</f>
        <v>0</v>
      </c>
      <c r="F20" s="9">
        <f>IF(B20&gt;0,VLOOKUP(B20,[1]TK_Suvestine!A:F,4,FALSE)/1000*D20,"")</f>
        <v>0</v>
      </c>
      <c r="G20" s="9">
        <f>IF(B20&gt;0,VLOOKUP(B20,[1]TK_Suvestine!A:F,5,FALSE)/1000*D20,"")</f>
        <v>0</v>
      </c>
      <c r="H20" s="9">
        <f>IF(B20&gt;0,VLOOKUP(B20,[1]TK_Suvestine!A:F,6,FALSE)/1000*D20,"")</f>
        <v>0</v>
      </c>
      <c r="I20" s="8">
        <v>2.4</v>
      </c>
      <c r="J20" s="8">
        <v>30</v>
      </c>
      <c r="K20" s="8">
        <v>3.1</v>
      </c>
      <c r="L20" s="11">
        <f t="shared" si="2"/>
        <v>292</v>
      </c>
      <c r="M20" s="12">
        <f>IF(B20&gt;0,VLOOKUP(B20,[1]TK_Suvestine!A:G,7,FALSE)/1000*D20,"")</f>
        <v>0</v>
      </c>
    </row>
    <row r="21" spans="1:13" ht="17.25" hidden="1" customHeight="1" x14ac:dyDescent="0.35">
      <c r="A21" s="5" t="str">
        <f>IF(B21&gt;0,VLOOKUP(B21,[1]TK_Suvestine!A:B,2,FALSE),"")</f>
        <v>Kmynų arba pankolių arbata be cukraus</v>
      </c>
      <c r="B21" s="47" t="s">
        <v>40</v>
      </c>
      <c r="C21" s="28" t="str">
        <f t="shared" si="3"/>
        <v/>
      </c>
      <c r="D21" s="5"/>
      <c r="E21" s="9">
        <f>IF(B21&gt;0,VLOOKUP(B21,[1]TK_Suvestine!A:F,3,FALSE)/1000*D21,"")</f>
        <v>0</v>
      </c>
      <c r="F21" s="9">
        <f>IF(B21&gt;0,VLOOKUP(B21,[1]TK_Suvestine!A:F,4,FALSE)/1000*D21,"")</f>
        <v>0</v>
      </c>
      <c r="G21" s="9">
        <f>IF(B21&gt;0,VLOOKUP(B21,[1]TK_Suvestine!A:F,5,FALSE)/1000*D21,"")</f>
        <v>0</v>
      </c>
      <c r="H21" s="9">
        <f>IF(B21&gt;0,VLOOKUP(B21,[1]TK_Suvestine!A:F,6,FALSE)/1000*D21,"")</f>
        <v>0</v>
      </c>
      <c r="I21" s="10">
        <v>0</v>
      </c>
      <c r="J21" s="10">
        <v>0</v>
      </c>
      <c r="K21" s="10">
        <v>0</v>
      </c>
      <c r="L21" s="11">
        <f t="shared" si="2"/>
        <v>0</v>
      </c>
      <c r="M21" s="12">
        <f>IF(B21&gt;0,VLOOKUP(B21,[1]TK_Suvestine!A:G,7,FALSE)/1000*D21,"")</f>
        <v>0</v>
      </c>
    </row>
    <row r="22" spans="1:13" hidden="1" x14ac:dyDescent="0.35">
      <c r="A22" s="27" t="str">
        <f>IF(B22&gt;0,VLOOKUP(B22,[1]TK_Suvestine!A:B,2,FALSE),"")</f>
        <v/>
      </c>
      <c r="B22" s="39"/>
      <c r="C22" s="28" t="str">
        <f t="shared" si="3"/>
        <v/>
      </c>
      <c r="D22" s="5"/>
      <c r="E22" s="9" t="str">
        <f>IF(B22&gt;0,VLOOKUP(B22,[1]TK_Suvestine!A:F,3,FALSE)/1000*D22,"")</f>
        <v/>
      </c>
      <c r="F22" s="9" t="str">
        <f>IF(B22&gt;0,VLOOKUP(B22,[1]TK_Suvestine!A:F,4,FALSE)/1000*D22,"")</f>
        <v/>
      </c>
      <c r="G22" s="9" t="str">
        <f>IF(B22&gt;0,VLOOKUP(B22,[1]TK_Suvestine!A:F,5,FALSE)/1000*D22,"")</f>
        <v/>
      </c>
      <c r="H22" s="9" t="str">
        <f>IF(B22&gt;0,VLOOKUP(B22,[1]TK_Suvestine!A:F,6,FALSE)/1000*D22,"")</f>
        <v/>
      </c>
      <c r="I22" s="10">
        <v>0</v>
      </c>
      <c r="J22" s="10">
        <v>0</v>
      </c>
      <c r="K22" s="10">
        <v>0</v>
      </c>
      <c r="L22" s="11">
        <f t="shared" si="2"/>
        <v>0</v>
      </c>
      <c r="M22" s="12" t="str">
        <f>IF(B22&gt;0,VLOOKUP(B22,[1]TK_Suvestine!A:G,7,FALSE)/1000*D22,"")</f>
        <v/>
      </c>
    </row>
    <row r="23" spans="1:13" hidden="1" x14ac:dyDescent="0.35">
      <c r="A23" s="40" t="str">
        <f>IF(B23&gt;0,VLOOKUP(B23,[1]TK_Suvestine!A:B,2,FALSE),"")</f>
        <v/>
      </c>
      <c r="B23" s="41"/>
      <c r="C23" s="28" t="str">
        <f t="shared" si="3"/>
        <v/>
      </c>
      <c r="D23" s="5"/>
      <c r="E23" s="9" t="str">
        <f>IF(B23&gt;0,VLOOKUP(B23,[1]TK_Suvestine!A:F,3,FALSE)/1000*D23,"")</f>
        <v/>
      </c>
      <c r="F23" s="9" t="str">
        <f>IF(B23&gt;0,VLOOKUP(B23,[1]TK_Suvestine!A:F,4,FALSE)/1000*D23,"")</f>
        <v/>
      </c>
      <c r="G23" s="9" t="str">
        <f>IF(B23&gt;0,VLOOKUP(B23,[1]TK_Suvestine!A:F,5,FALSE)/1000*D23,"")</f>
        <v/>
      </c>
      <c r="H23" s="9" t="str">
        <f>IF(B23&gt;0,VLOOKUP(B23,[1]TK_Suvestine!A:F,6,FALSE)/1000*D23,"")</f>
        <v/>
      </c>
      <c r="I23" s="10">
        <v>0</v>
      </c>
      <c r="J23" s="10">
        <v>0</v>
      </c>
      <c r="K23" s="10">
        <v>0</v>
      </c>
      <c r="L23" s="8">
        <f t="shared" si="2"/>
        <v>0</v>
      </c>
      <c r="M23" s="12" t="str">
        <f>IF(B23&gt;0,VLOOKUP(B23,[1]TK_Suvestine!A:G,7,FALSE)/1000*D23,"")</f>
        <v/>
      </c>
    </row>
    <row r="24" spans="1:13" hidden="1" x14ac:dyDescent="0.35">
      <c r="A24" s="29" t="str">
        <f>IF(B24&gt;0,VLOOKUP(B24,[1]TK_Suvestine!A:B,2,FALSE),"")</f>
        <v/>
      </c>
      <c r="B24" s="39"/>
      <c r="C24" s="28" t="str">
        <f t="shared" si="3"/>
        <v/>
      </c>
      <c r="D24" s="5"/>
      <c r="E24" s="9" t="str">
        <f>IF(B24&gt;0,VLOOKUP(B24,[1]TK_Suvestine!A:F,3,FALSE)/1000*D24,"")</f>
        <v/>
      </c>
      <c r="F24" s="9" t="str">
        <f>IF(B24&gt;0,VLOOKUP(B24,[1]TK_Suvestine!A:F,4,FALSE)/1000*D24,"")</f>
        <v/>
      </c>
      <c r="G24" s="9" t="str">
        <f>IF(B24&gt;0,VLOOKUP(B24,[1]TK_Suvestine!A:F,5,FALSE)/1000*D24,"")</f>
        <v/>
      </c>
      <c r="H24" s="9" t="str">
        <f>IF(B24&gt;0,VLOOKUP(B24,[1]TK_Suvestine!A:F,6,FALSE)/1000*D24,"")</f>
        <v/>
      </c>
      <c r="I24" s="8">
        <f>SUM(I18:I23)</f>
        <v>10.234999999999999</v>
      </c>
      <c r="J24" s="8">
        <f>SUM(J18:J23)</f>
        <v>62.69</v>
      </c>
      <c r="K24" s="8">
        <f>SUM(K18:K23)</f>
        <v>39.480000000000004</v>
      </c>
      <c r="L24" s="8">
        <f>SUM(L18:L23)</f>
        <v>763.06999999999994</v>
      </c>
      <c r="M24" s="12" t="str">
        <f>IF(B24&gt;0,VLOOKUP(B24,[1]TK_Suvestine!A:G,7,FALSE)/1000*D24,"")</f>
        <v/>
      </c>
    </row>
    <row r="25" spans="1:13" ht="17.25" hidden="1" customHeight="1" x14ac:dyDescent="0.35">
      <c r="A25" s="129" t="s">
        <v>15</v>
      </c>
      <c r="B25" s="130"/>
      <c r="C25" s="131"/>
      <c r="D25" s="42"/>
      <c r="E25" s="43">
        <f>SUM(E19:E24)</f>
        <v>0</v>
      </c>
      <c r="F25" s="43">
        <f>SUM(F19:F24)</f>
        <v>0</v>
      </c>
      <c r="G25" s="43">
        <f>SUM(G19:G24)</f>
        <v>0</v>
      </c>
      <c r="H25" s="43">
        <f>SUM(H19:H24)</f>
        <v>0</v>
      </c>
      <c r="M25" s="16">
        <f>SUM(M19:M24)</f>
        <v>0</v>
      </c>
    </row>
    <row r="26" spans="1:13" x14ac:dyDescent="0.35">
      <c r="A26" s="113" t="str">
        <f>IF(B26&gt;0,VLOOKUP(B26,[1]TK_Suvestine!A:B,2,FALSE),"")</f>
        <v>Lietiniai su vištiena (kumpelių mėsa)</v>
      </c>
      <c r="B26" s="114" t="s">
        <v>74</v>
      </c>
      <c r="C26" s="116" t="s">
        <v>126</v>
      </c>
      <c r="D26" s="5">
        <v>140</v>
      </c>
      <c r="E26" s="46">
        <f>IF(B26&gt;0,VLOOKUP(B26,[1]TK_Suvestine!A:F,3,FALSE)/1000*D26,"")</f>
        <v>15.447343800000002</v>
      </c>
      <c r="F26" s="46">
        <f>IF(B26&gt;0,VLOOKUP(B26,[1]TK_Suvestine!A:F,4,FALSE)/1000*D26,"")</f>
        <v>7.0895005999999983</v>
      </c>
      <c r="G26" s="46">
        <f>IF(B26&gt;0,VLOOKUP(B26,[1]TK_Suvestine!A:F,5,FALSE)/1000*D26,"")</f>
        <v>25.245547599999995</v>
      </c>
      <c r="H26" s="46">
        <f>IF(B26&gt;0,VLOOKUP(B26,[1]TK_Suvestine!A:F,6,FALSE)/1000*D26,"")</f>
        <v>223.68497200000002</v>
      </c>
      <c r="I26" s="8"/>
      <c r="J26" s="8"/>
      <c r="K26" s="8"/>
      <c r="L26" s="8">
        <f t="shared" ref="L26:L29" si="4">(I26*4)+(J26*9)+(K26*4)</f>
        <v>0</v>
      </c>
      <c r="M26" s="12">
        <f>IF(B26&gt;0,VLOOKUP(B26,[1]TK_Suvestine!A:G,7,FALSE)/1000*D26,"")</f>
        <v>0.34348179600000006</v>
      </c>
    </row>
    <row r="27" spans="1:13" x14ac:dyDescent="0.35">
      <c r="A27" s="45" t="str">
        <f>IF(B27&gt;0,VLOOKUP(B27,[1]TK_Suvestine!A:B,2,FALSE),"")</f>
        <v>Grietinės 30%- pomidorų padažas</v>
      </c>
      <c r="B27" s="38" t="s">
        <v>75</v>
      </c>
      <c r="C27" s="5">
        <f t="shared" ref="C27:C30" si="5">IF(D27&gt;0,D27,"")</f>
        <v>20</v>
      </c>
      <c r="D27" s="5">
        <v>20</v>
      </c>
      <c r="E27" s="46">
        <f>IF(B27&gt;0,VLOOKUP(B27,[1]TK_Suvestine!A:F,3,FALSE)/1000*D27,"")</f>
        <v>0.4728</v>
      </c>
      <c r="F27" s="46">
        <f>IF(B27&gt;0,VLOOKUP(B27,[1]TK_Suvestine!A:F,4,FALSE)/1000*D27,"")</f>
        <v>3.4697</v>
      </c>
      <c r="G27" s="46">
        <f>IF(B27&gt;0,VLOOKUP(B27,[1]TK_Suvestine!A:F,5,FALSE)/1000*D27,"")</f>
        <v>1.9019999999999997</v>
      </c>
      <c r="H27" s="46">
        <f>IF(B27&gt;0,VLOOKUP(B27,[1]TK_Suvestine!A:F,6,FALSE)/1000*D27,"")</f>
        <v>40.561999999999998</v>
      </c>
      <c r="I27" s="8"/>
      <c r="J27" s="8"/>
      <c r="K27" s="8"/>
      <c r="L27" s="8">
        <f t="shared" si="4"/>
        <v>0</v>
      </c>
      <c r="M27" s="12">
        <f>IF(B27&gt;0,VLOOKUP(B27,[1]TK_Suvestine!A:G,7,FALSE)/1000*D27,"")</f>
        <v>3.4221000000000001E-2</v>
      </c>
    </row>
    <row r="28" spans="1:13" ht="15" hidden="1" customHeight="1" x14ac:dyDescent="0.35">
      <c r="A28" s="45" t="str">
        <f>IF(B28&gt;0,VLOOKUP(B28,[1]TK_Suvestine!A:B,2,FALSE),"")</f>
        <v/>
      </c>
      <c r="B28" s="47"/>
      <c r="C28" s="5" t="str">
        <f t="shared" si="5"/>
        <v/>
      </c>
      <c r="D28" s="5"/>
      <c r="E28" s="46" t="str">
        <f>IF(B28&gt;0,VLOOKUP(B28,[1]TK_Suvestine!A:F,3,FALSE)/1000*D28,"")</f>
        <v/>
      </c>
      <c r="F28" s="46" t="str">
        <f>IF(B28&gt;0,VLOOKUP(B28,[1]TK_Suvestine!A:F,4,FALSE)/1000*D28,"")</f>
        <v/>
      </c>
      <c r="G28" s="46" t="str">
        <f>IF(B28&gt;0,VLOOKUP(B28,[1]TK_Suvestine!A:F,5,FALSE)/1000*D28,"")</f>
        <v/>
      </c>
      <c r="H28" s="46" t="str">
        <f>IF(B28&gt;0,VLOOKUP(B28,[1]TK_Suvestine!A:F,6,FALSE)/1000*D28,"")</f>
        <v/>
      </c>
      <c r="I28" s="8"/>
      <c r="J28" s="8"/>
      <c r="K28" s="8"/>
      <c r="L28" s="8">
        <f t="shared" si="4"/>
        <v>0</v>
      </c>
      <c r="M28" s="12" t="str">
        <f>IF(B28&gt;0,VLOOKUP(B28,[1]TK_Suvestine!A:G,7,FALSE)/1000*D28,"")</f>
        <v/>
      </c>
    </row>
    <row r="29" spans="1:13" ht="15" hidden="1" customHeight="1" x14ac:dyDescent="0.35">
      <c r="A29" s="45" t="str">
        <f>IF(B29&gt;0,VLOOKUP(B29,[1]TK_Suvestine!A:B,2,FALSE),"")</f>
        <v/>
      </c>
      <c r="B29" s="41"/>
      <c r="C29" s="5" t="str">
        <f t="shared" si="5"/>
        <v/>
      </c>
      <c r="D29" s="5"/>
      <c r="E29" s="46" t="str">
        <f>IF(B29&gt;0,VLOOKUP(B29,[1]TK_Suvestine!A:F,3,FALSE)/1000*D29,"")</f>
        <v/>
      </c>
      <c r="F29" s="46" t="str">
        <f>IF(B29&gt;0,VLOOKUP(B29,[1]TK_Suvestine!A:F,4,FALSE)/1000*D29,"")</f>
        <v/>
      </c>
      <c r="G29" s="46" t="str">
        <f>IF(B29&gt;0,VLOOKUP(B29,[1]TK_Suvestine!A:F,5,FALSE)/1000*D29,"")</f>
        <v/>
      </c>
      <c r="H29" s="46" t="str">
        <f>IF(B29&gt;0,VLOOKUP(B29,[1]TK_Suvestine!A:F,6,FALSE)/1000*D29,"")</f>
        <v/>
      </c>
      <c r="I29" s="8"/>
      <c r="J29" s="8"/>
      <c r="K29" s="8"/>
      <c r="L29" s="8">
        <f t="shared" si="4"/>
        <v>0</v>
      </c>
      <c r="M29" s="12" t="str">
        <f>IF(B29&gt;0,VLOOKUP(B29,[1]TK_Suvestine!A:G,7,FALSE)/1000*D29,"")</f>
        <v/>
      </c>
    </row>
    <row r="30" spans="1:13" ht="15" hidden="1" customHeight="1" x14ac:dyDescent="0.35">
      <c r="A30" s="45" t="str">
        <f>IF(B30&gt;0,VLOOKUP(B30,[1]TK_Suvestine!A:B,2,FALSE),"")</f>
        <v/>
      </c>
      <c r="B30" s="41"/>
      <c r="C30" s="5" t="str">
        <f t="shared" si="5"/>
        <v/>
      </c>
      <c r="D30" s="5"/>
      <c r="E30" s="46" t="str">
        <f>IF(B30&gt;0,VLOOKUP(B30,[1]TK_Suvestine!A:F,3,FALSE)/1000*D30,"")</f>
        <v/>
      </c>
      <c r="F30" s="46" t="str">
        <f>IF(B30&gt;0,VLOOKUP(B30,[1]TK_Suvestine!A:F,4,FALSE)/1000*D30,"")</f>
        <v/>
      </c>
      <c r="G30" s="46" t="str">
        <f>IF(B30&gt;0,VLOOKUP(B30,[1]TK_Suvestine!A:F,5,FALSE)/1000*D30,"")</f>
        <v/>
      </c>
      <c r="H30" s="46" t="str">
        <f>IF(B30&gt;0,VLOOKUP(B30,[1]TK_Suvestine!A:F,6,FALSE)/1000*D30,"")</f>
        <v/>
      </c>
      <c r="I30" s="8">
        <f>SUM(I26:I29)</f>
        <v>0</v>
      </c>
      <c r="J30" s="8">
        <f>SUM(J26:J29)</f>
        <v>0</v>
      </c>
      <c r="K30" s="8">
        <f>SUM(K26:K29)</f>
        <v>0</v>
      </c>
      <c r="L30" s="8">
        <f>SUM(L26:L29)</f>
        <v>0</v>
      </c>
      <c r="M30" s="12" t="str">
        <f>IF(B30&gt;0,VLOOKUP(B30,[1]TK_Suvestine!A:G,7,FALSE)/1000*D30,"")</f>
        <v/>
      </c>
    </row>
    <row r="31" spans="1:13" ht="15" customHeight="1" x14ac:dyDescent="0.35">
      <c r="A31" s="27" t="str">
        <f>IF(B31&gt;0,VLOOKUP(B31,[1]TK_Suvestine!A:B,2,FALSE),"")</f>
        <v>Vaisiai</v>
      </c>
      <c r="B31" s="32" t="s">
        <v>23</v>
      </c>
      <c r="C31" s="28">
        <v>80</v>
      </c>
      <c r="D31" s="29">
        <v>100</v>
      </c>
      <c r="E31" s="34">
        <f>IF(B31&gt;0,VLOOKUP(B31,[1]TK_Suvestine!A:F,3,FALSE)/1000*D31,"")</f>
        <v>0.4</v>
      </c>
      <c r="F31" s="34">
        <f>IF(B31&gt;0,VLOOKUP(B31,[1]TK_Suvestine!A:F,4,FALSE)/1000*D31,"")</f>
        <v>0.4</v>
      </c>
      <c r="G31" s="34">
        <f>IF(B31&gt;0,VLOOKUP(B31,[1]TK_Suvestine!A:F,5,FALSE)/1000*D31,"")</f>
        <v>13</v>
      </c>
      <c r="H31" s="34">
        <f>IF(B31&gt;0,VLOOKUP(B31,[1]TK_Suvestine!A:F,6,FALSE)/1000*D31,"")</f>
        <v>53</v>
      </c>
      <c r="I31" s="54"/>
      <c r="J31" s="54"/>
      <c r="K31" s="54"/>
      <c r="L31" s="54"/>
      <c r="M31" s="128"/>
    </row>
    <row r="32" spans="1:13" ht="15" customHeight="1" x14ac:dyDescent="0.35">
      <c r="A32" s="124"/>
      <c r="B32" s="125"/>
      <c r="C32" s="126"/>
      <c r="D32" s="126"/>
      <c r="E32" s="127"/>
      <c r="F32" s="127"/>
      <c r="G32" s="127"/>
      <c r="H32" s="127"/>
      <c r="I32" s="54"/>
      <c r="J32" s="54"/>
      <c r="K32" s="54"/>
      <c r="L32" s="54"/>
      <c r="M32" s="128"/>
    </row>
    <row r="33" spans="1:8" x14ac:dyDescent="0.35">
      <c r="A33" s="13"/>
      <c r="B33" s="48"/>
      <c r="C33" s="13"/>
      <c r="D33" s="13"/>
      <c r="E33" s="13"/>
      <c r="F33" s="13"/>
      <c r="G33" s="13"/>
      <c r="H33" s="13"/>
    </row>
    <row r="35" spans="1:8" x14ac:dyDescent="0.35">
      <c r="E35" s="49"/>
    </row>
  </sheetData>
  <mergeCells count="22">
    <mergeCell ref="H6:H7"/>
    <mergeCell ref="A6:A7"/>
    <mergeCell ref="B6:B7"/>
    <mergeCell ref="C6:C7"/>
    <mergeCell ref="D6:D7"/>
    <mergeCell ref="E6:G6"/>
    <mergeCell ref="A25:C25"/>
    <mergeCell ref="M6:M7"/>
    <mergeCell ref="I15:L15"/>
    <mergeCell ref="A16:H16"/>
    <mergeCell ref="I16:K16"/>
    <mergeCell ref="L16:L17"/>
    <mergeCell ref="A17:A18"/>
    <mergeCell ref="B17:B18"/>
    <mergeCell ref="C17:C18"/>
    <mergeCell ref="D17:D18"/>
    <mergeCell ref="E17:G17"/>
    <mergeCell ref="H17:H18"/>
    <mergeCell ref="M17:M18"/>
    <mergeCell ref="L3:L6"/>
    <mergeCell ref="A5:H5"/>
    <mergeCell ref="I5:K5"/>
  </mergeCells>
  <pageMargins left="0.70866141732283472" right="0.70866141732283472" top="0.74803149606299213" bottom="0.74803149606299213" header="0.31496062992125984" footer="0.31496062992125984"/>
  <pageSetup paperSize="9" scale="99" orientation="portrait" r:id="rId1"/>
  <headerFooter>
    <oddFooter>&amp;C7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Lapas311">
    <tabColor rgb="FFFFC000"/>
    <pageSetUpPr fitToPage="1"/>
  </sheetPr>
  <dimension ref="A1:O27"/>
  <sheetViews>
    <sheetView showWhiteSpace="0" zoomScaleNormal="100" workbookViewId="0">
      <selection activeCell="A13" sqref="A13:H13"/>
    </sheetView>
  </sheetViews>
  <sheetFormatPr defaultRowHeight="14.5" x14ac:dyDescent="0.35"/>
  <cols>
    <col min="1" max="1" width="35.81640625" style="37" customWidth="1"/>
    <col min="2" max="2" width="6" style="2" customWidth="1"/>
    <col min="3" max="3" width="7" style="3" customWidth="1"/>
    <col min="4" max="4" width="6" style="3" hidden="1" customWidth="1"/>
    <col min="5" max="8" width="11.54296875" style="3" customWidth="1"/>
    <col min="9" max="9" width="10.36328125" style="3" hidden="1" customWidth="1"/>
    <col min="10" max="10" width="10.54296875" style="3" hidden="1" customWidth="1"/>
    <col min="11" max="11" width="10" style="3" hidden="1" customWidth="1"/>
    <col min="12" max="13" width="5.54296875" style="3" hidden="1" customWidth="1"/>
    <col min="14" max="14" width="5.54296875" style="3" customWidth="1"/>
    <col min="15" max="256" width="9.08984375" style="3"/>
    <col min="257" max="257" width="66.26953125" style="3" customWidth="1"/>
    <col min="258" max="258" width="5.7265625" style="3" customWidth="1"/>
    <col min="259" max="259" width="7.54296875" style="3" customWidth="1"/>
    <col min="260" max="260" width="8.81640625" style="3" customWidth="1"/>
    <col min="261" max="261" width="9.08984375" style="3"/>
    <col min="262" max="262" width="8.54296875" style="3" customWidth="1"/>
    <col min="263" max="263" width="12.54296875" style="3" customWidth="1"/>
    <col min="264" max="264" width="11.54296875" style="3" customWidth="1"/>
    <col min="265" max="268" width="0" style="3" hidden="1" customWidth="1"/>
    <col min="269" max="512" width="9.08984375" style="3"/>
    <col min="513" max="513" width="66.26953125" style="3" customWidth="1"/>
    <col min="514" max="514" width="5.7265625" style="3" customWidth="1"/>
    <col min="515" max="515" width="7.54296875" style="3" customWidth="1"/>
    <col min="516" max="516" width="8.81640625" style="3" customWidth="1"/>
    <col min="517" max="517" width="9.08984375" style="3"/>
    <col min="518" max="518" width="8.54296875" style="3" customWidth="1"/>
    <col min="519" max="519" width="12.54296875" style="3" customWidth="1"/>
    <col min="520" max="520" width="11.54296875" style="3" customWidth="1"/>
    <col min="521" max="524" width="0" style="3" hidden="1" customWidth="1"/>
    <col min="525" max="768" width="9.08984375" style="3"/>
    <col min="769" max="769" width="66.26953125" style="3" customWidth="1"/>
    <col min="770" max="770" width="5.7265625" style="3" customWidth="1"/>
    <col min="771" max="771" width="7.54296875" style="3" customWidth="1"/>
    <col min="772" max="772" width="8.81640625" style="3" customWidth="1"/>
    <col min="773" max="773" width="9.08984375" style="3"/>
    <col min="774" max="774" width="8.54296875" style="3" customWidth="1"/>
    <col min="775" max="775" width="12.54296875" style="3" customWidth="1"/>
    <col min="776" max="776" width="11.54296875" style="3" customWidth="1"/>
    <col min="777" max="780" width="0" style="3" hidden="1" customWidth="1"/>
    <col min="781" max="1024" width="9.08984375" style="3"/>
    <col min="1025" max="1025" width="66.26953125" style="3" customWidth="1"/>
    <col min="1026" max="1026" width="5.7265625" style="3" customWidth="1"/>
    <col min="1027" max="1027" width="7.54296875" style="3" customWidth="1"/>
    <col min="1028" max="1028" width="8.81640625" style="3" customWidth="1"/>
    <col min="1029" max="1029" width="9.08984375" style="3"/>
    <col min="1030" max="1030" width="8.54296875" style="3" customWidth="1"/>
    <col min="1031" max="1031" width="12.54296875" style="3" customWidth="1"/>
    <col min="1032" max="1032" width="11.54296875" style="3" customWidth="1"/>
    <col min="1033" max="1036" width="0" style="3" hidden="1" customWidth="1"/>
    <col min="1037" max="1280" width="9.08984375" style="3"/>
    <col min="1281" max="1281" width="66.26953125" style="3" customWidth="1"/>
    <col min="1282" max="1282" width="5.7265625" style="3" customWidth="1"/>
    <col min="1283" max="1283" width="7.54296875" style="3" customWidth="1"/>
    <col min="1284" max="1284" width="8.81640625" style="3" customWidth="1"/>
    <col min="1285" max="1285" width="9.08984375" style="3"/>
    <col min="1286" max="1286" width="8.54296875" style="3" customWidth="1"/>
    <col min="1287" max="1287" width="12.54296875" style="3" customWidth="1"/>
    <col min="1288" max="1288" width="11.54296875" style="3" customWidth="1"/>
    <col min="1289" max="1292" width="0" style="3" hidden="1" customWidth="1"/>
    <col min="1293" max="1536" width="9.08984375" style="3"/>
    <col min="1537" max="1537" width="66.26953125" style="3" customWidth="1"/>
    <col min="1538" max="1538" width="5.7265625" style="3" customWidth="1"/>
    <col min="1539" max="1539" width="7.54296875" style="3" customWidth="1"/>
    <col min="1540" max="1540" width="8.81640625" style="3" customWidth="1"/>
    <col min="1541" max="1541" width="9.08984375" style="3"/>
    <col min="1542" max="1542" width="8.54296875" style="3" customWidth="1"/>
    <col min="1543" max="1543" width="12.54296875" style="3" customWidth="1"/>
    <col min="1544" max="1544" width="11.54296875" style="3" customWidth="1"/>
    <col min="1545" max="1548" width="0" style="3" hidden="1" customWidth="1"/>
    <col min="1549" max="1792" width="9.08984375" style="3"/>
    <col min="1793" max="1793" width="66.26953125" style="3" customWidth="1"/>
    <col min="1794" max="1794" width="5.7265625" style="3" customWidth="1"/>
    <col min="1795" max="1795" width="7.54296875" style="3" customWidth="1"/>
    <col min="1796" max="1796" width="8.81640625" style="3" customWidth="1"/>
    <col min="1797" max="1797" width="9.08984375" style="3"/>
    <col min="1798" max="1798" width="8.54296875" style="3" customWidth="1"/>
    <col min="1799" max="1799" width="12.54296875" style="3" customWidth="1"/>
    <col min="1800" max="1800" width="11.54296875" style="3" customWidth="1"/>
    <col min="1801" max="1804" width="0" style="3" hidden="1" customWidth="1"/>
    <col min="1805" max="2048" width="9.08984375" style="3"/>
    <col min="2049" max="2049" width="66.26953125" style="3" customWidth="1"/>
    <col min="2050" max="2050" width="5.7265625" style="3" customWidth="1"/>
    <col min="2051" max="2051" width="7.54296875" style="3" customWidth="1"/>
    <col min="2052" max="2052" width="8.81640625" style="3" customWidth="1"/>
    <col min="2053" max="2053" width="9.08984375" style="3"/>
    <col min="2054" max="2054" width="8.54296875" style="3" customWidth="1"/>
    <col min="2055" max="2055" width="12.54296875" style="3" customWidth="1"/>
    <col min="2056" max="2056" width="11.54296875" style="3" customWidth="1"/>
    <col min="2057" max="2060" width="0" style="3" hidden="1" customWidth="1"/>
    <col min="2061" max="2304" width="9.08984375" style="3"/>
    <col min="2305" max="2305" width="66.26953125" style="3" customWidth="1"/>
    <col min="2306" max="2306" width="5.7265625" style="3" customWidth="1"/>
    <col min="2307" max="2307" width="7.54296875" style="3" customWidth="1"/>
    <col min="2308" max="2308" width="8.81640625" style="3" customWidth="1"/>
    <col min="2309" max="2309" width="9.08984375" style="3"/>
    <col min="2310" max="2310" width="8.54296875" style="3" customWidth="1"/>
    <col min="2311" max="2311" width="12.54296875" style="3" customWidth="1"/>
    <col min="2312" max="2312" width="11.54296875" style="3" customWidth="1"/>
    <col min="2313" max="2316" width="0" style="3" hidden="1" customWidth="1"/>
    <col min="2317" max="2560" width="9.08984375" style="3"/>
    <col min="2561" max="2561" width="66.26953125" style="3" customWidth="1"/>
    <col min="2562" max="2562" width="5.7265625" style="3" customWidth="1"/>
    <col min="2563" max="2563" width="7.54296875" style="3" customWidth="1"/>
    <col min="2564" max="2564" width="8.81640625" style="3" customWidth="1"/>
    <col min="2565" max="2565" width="9.08984375" style="3"/>
    <col min="2566" max="2566" width="8.54296875" style="3" customWidth="1"/>
    <col min="2567" max="2567" width="12.54296875" style="3" customWidth="1"/>
    <col min="2568" max="2568" width="11.54296875" style="3" customWidth="1"/>
    <col min="2569" max="2572" width="0" style="3" hidden="1" customWidth="1"/>
    <col min="2573" max="2816" width="9.08984375" style="3"/>
    <col min="2817" max="2817" width="66.26953125" style="3" customWidth="1"/>
    <col min="2818" max="2818" width="5.7265625" style="3" customWidth="1"/>
    <col min="2819" max="2819" width="7.54296875" style="3" customWidth="1"/>
    <col min="2820" max="2820" width="8.81640625" style="3" customWidth="1"/>
    <col min="2821" max="2821" width="9.08984375" style="3"/>
    <col min="2822" max="2822" width="8.54296875" style="3" customWidth="1"/>
    <col min="2823" max="2823" width="12.54296875" style="3" customWidth="1"/>
    <col min="2824" max="2824" width="11.54296875" style="3" customWidth="1"/>
    <col min="2825" max="2828" width="0" style="3" hidden="1" customWidth="1"/>
    <col min="2829" max="3072" width="9.08984375" style="3"/>
    <col min="3073" max="3073" width="66.26953125" style="3" customWidth="1"/>
    <col min="3074" max="3074" width="5.7265625" style="3" customWidth="1"/>
    <col min="3075" max="3075" width="7.54296875" style="3" customWidth="1"/>
    <col min="3076" max="3076" width="8.81640625" style="3" customWidth="1"/>
    <col min="3077" max="3077" width="9.08984375" style="3"/>
    <col min="3078" max="3078" width="8.54296875" style="3" customWidth="1"/>
    <col min="3079" max="3079" width="12.54296875" style="3" customWidth="1"/>
    <col min="3080" max="3080" width="11.54296875" style="3" customWidth="1"/>
    <col min="3081" max="3084" width="0" style="3" hidden="1" customWidth="1"/>
    <col min="3085" max="3328" width="9.08984375" style="3"/>
    <col min="3329" max="3329" width="66.26953125" style="3" customWidth="1"/>
    <col min="3330" max="3330" width="5.7265625" style="3" customWidth="1"/>
    <col min="3331" max="3331" width="7.54296875" style="3" customWidth="1"/>
    <col min="3332" max="3332" width="8.81640625" style="3" customWidth="1"/>
    <col min="3333" max="3333" width="9.08984375" style="3"/>
    <col min="3334" max="3334" width="8.54296875" style="3" customWidth="1"/>
    <col min="3335" max="3335" width="12.54296875" style="3" customWidth="1"/>
    <col min="3336" max="3336" width="11.54296875" style="3" customWidth="1"/>
    <col min="3337" max="3340" width="0" style="3" hidden="1" customWidth="1"/>
    <col min="3341" max="3584" width="9.08984375" style="3"/>
    <col min="3585" max="3585" width="66.26953125" style="3" customWidth="1"/>
    <col min="3586" max="3586" width="5.7265625" style="3" customWidth="1"/>
    <col min="3587" max="3587" width="7.54296875" style="3" customWidth="1"/>
    <col min="3588" max="3588" width="8.81640625" style="3" customWidth="1"/>
    <col min="3589" max="3589" width="9.08984375" style="3"/>
    <col min="3590" max="3590" width="8.54296875" style="3" customWidth="1"/>
    <col min="3591" max="3591" width="12.54296875" style="3" customWidth="1"/>
    <col min="3592" max="3592" width="11.54296875" style="3" customWidth="1"/>
    <col min="3593" max="3596" width="0" style="3" hidden="1" customWidth="1"/>
    <col min="3597" max="3840" width="9.08984375" style="3"/>
    <col min="3841" max="3841" width="66.26953125" style="3" customWidth="1"/>
    <col min="3842" max="3842" width="5.7265625" style="3" customWidth="1"/>
    <col min="3843" max="3843" width="7.54296875" style="3" customWidth="1"/>
    <col min="3844" max="3844" width="8.81640625" style="3" customWidth="1"/>
    <col min="3845" max="3845" width="9.08984375" style="3"/>
    <col min="3846" max="3846" width="8.54296875" style="3" customWidth="1"/>
    <col min="3847" max="3847" width="12.54296875" style="3" customWidth="1"/>
    <col min="3848" max="3848" width="11.54296875" style="3" customWidth="1"/>
    <col min="3849" max="3852" width="0" style="3" hidden="1" customWidth="1"/>
    <col min="3853" max="4096" width="9.08984375" style="3"/>
    <col min="4097" max="4097" width="66.26953125" style="3" customWidth="1"/>
    <col min="4098" max="4098" width="5.7265625" style="3" customWidth="1"/>
    <col min="4099" max="4099" width="7.54296875" style="3" customWidth="1"/>
    <col min="4100" max="4100" width="8.81640625" style="3" customWidth="1"/>
    <col min="4101" max="4101" width="9.08984375" style="3"/>
    <col min="4102" max="4102" width="8.54296875" style="3" customWidth="1"/>
    <col min="4103" max="4103" width="12.54296875" style="3" customWidth="1"/>
    <col min="4104" max="4104" width="11.54296875" style="3" customWidth="1"/>
    <col min="4105" max="4108" width="0" style="3" hidden="1" customWidth="1"/>
    <col min="4109" max="4352" width="9.08984375" style="3"/>
    <col min="4353" max="4353" width="66.26953125" style="3" customWidth="1"/>
    <col min="4354" max="4354" width="5.7265625" style="3" customWidth="1"/>
    <col min="4355" max="4355" width="7.54296875" style="3" customWidth="1"/>
    <col min="4356" max="4356" width="8.81640625" style="3" customWidth="1"/>
    <col min="4357" max="4357" width="9.08984375" style="3"/>
    <col min="4358" max="4358" width="8.54296875" style="3" customWidth="1"/>
    <col min="4359" max="4359" width="12.54296875" style="3" customWidth="1"/>
    <col min="4360" max="4360" width="11.54296875" style="3" customWidth="1"/>
    <col min="4361" max="4364" width="0" style="3" hidden="1" customWidth="1"/>
    <col min="4365" max="4608" width="9.08984375" style="3"/>
    <col min="4609" max="4609" width="66.26953125" style="3" customWidth="1"/>
    <col min="4610" max="4610" width="5.7265625" style="3" customWidth="1"/>
    <col min="4611" max="4611" width="7.54296875" style="3" customWidth="1"/>
    <col min="4612" max="4612" width="8.81640625" style="3" customWidth="1"/>
    <col min="4613" max="4613" width="9.08984375" style="3"/>
    <col min="4614" max="4614" width="8.54296875" style="3" customWidth="1"/>
    <col min="4615" max="4615" width="12.54296875" style="3" customWidth="1"/>
    <col min="4616" max="4616" width="11.54296875" style="3" customWidth="1"/>
    <col min="4617" max="4620" width="0" style="3" hidden="1" customWidth="1"/>
    <col min="4621" max="4864" width="9.08984375" style="3"/>
    <col min="4865" max="4865" width="66.26953125" style="3" customWidth="1"/>
    <col min="4866" max="4866" width="5.7265625" style="3" customWidth="1"/>
    <col min="4867" max="4867" width="7.54296875" style="3" customWidth="1"/>
    <col min="4868" max="4868" width="8.81640625" style="3" customWidth="1"/>
    <col min="4869" max="4869" width="9.08984375" style="3"/>
    <col min="4870" max="4870" width="8.54296875" style="3" customWidth="1"/>
    <col min="4871" max="4871" width="12.54296875" style="3" customWidth="1"/>
    <col min="4872" max="4872" width="11.54296875" style="3" customWidth="1"/>
    <col min="4873" max="4876" width="0" style="3" hidden="1" customWidth="1"/>
    <col min="4877" max="5120" width="9.08984375" style="3"/>
    <col min="5121" max="5121" width="66.26953125" style="3" customWidth="1"/>
    <col min="5122" max="5122" width="5.7265625" style="3" customWidth="1"/>
    <col min="5123" max="5123" width="7.54296875" style="3" customWidth="1"/>
    <col min="5124" max="5124" width="8.81640625" style="3" customWidth="1"/>
    <col min="5125" max="5125" width="9.08984375" style="3"/>
    <col min="5126" max="5126" width="8.54296875" style="3" customWidth="1"/>
    <col min="5127" max="5127" width="12.54296875" style="3" customWidth="1"/>
    <col min="5128" max="5128" width="11.54296875" style="3" customWidth="1"/>
    <col min="5129" max="5132" width="0" style="3" hidden="1" customWidth="1"/>
    <col min="5133" max="5376" width="9.08984375" style="3"/>
    <col min="5377" max="5377" width="66.26953125" style="3" customWidth="1"/>
    <col min="5378" max="5378" width="5.7265625" style="3" customWidth="1"/>
    <col min="5379" max="5379" width="7.54296875" style="3" customWidth="1"/>
    <col min="5380" max="5380" width="8.81640625" style="3" customWidth="1"/>
    <col min="5381" max="5381" width="9.08984375" style="3"/>
    <col min="5382" max="5382" width="8.54296875" style="3" customWidth="1"/>
    <col min="5383" max="5383" width="12.54296875" style="3" customWidth="1"/>
    <col min="5384" max="5384" width="11.54296875" style="3" customWidth="1"/>
    <col min="5385" max="5388" width="0" style="3" hidden="1" customWidth="1"/>
    <col min="5389" max="5632" width="9.08984375" style="3"/>
    <col min="5633" max="5633" width="66.26953125" style="3" customWidth="1"/>
    <col min="5634" max="5634" width="5.7265625" style="3" customWidth="1"/>
    <col min="5635" max="5635" width="7.54296875" style="3" customWidth="1"/>
    <col min="5636" max="5636" width="8.81640625" style="3" customWidth="1"/>
    <col min="5637" max="5637" width="9.08984375" style="3"/>
    <col min="5638" max="5638" width="8.54296875" style="3" customWidth="1"/>
    <col min="5639" max="5639" width="12.54296875" style="3" customWidth="1"/>
    <col min="5640" max="5640" width="11.54296875" style="3" customWidth="1"/>
    <col min="5641" max="5644" width="0" style="3" hidden="1" customWidth="1"/>
    <col min="5645" max="5888" width="9.08984375" style="3"/>
    <col min="5889" max="5889" width="66.26953125" style="3" customWidth="1"/>
    <col min="5890" max="5890" width="5.7265625" style="3" customWidth="1"/>
    <col min="5891" max="5891" width="7.54296875" style="3" customWidth="1"/>
    <col min="5892" max="5892" width="8.81640625" style="3" customWidth="1"/>
    <col min="5893" max="5893" width="9.08984375" style="3"/>
    <col min="5894" max="5894" width="8.54296875" style="3" customWidth="1"/>
    <col min="5895" max="5895" width="12.54296875" style="3" customWidth="1"/>
    <col min="5896" max="5896" width="11.54296875" style="3" customWidth="1"/>
    <col min="5897" max="5900" width="0" style="3" hidden="1" customWidth="1"/>
    <col min="5901" max="6144" width="9.08984375" style="3"/>
    <col min="6145" max="6145" width="66.26953125" style="3" customWidth="1"/>
    <col min="6146" max="6146" width="5.7265625" style="3" customWidth="1"/>
    <col min="6147" max="6147" width="7.54296875" style="3" customWidth="1"/>
    <col min="6148" max="6148" width="8.81640625" style="3" customWidth="1"/>
    <col min="6149" max="6149" width="9.08984375" style="3"/>
    <col min="6150" max="6150" width="8.54296875" style="3" customWidth="1"/>
    <col min="6151" max="6151" width="12.54296875" style="3" customWidth="1"/>
    <col min="6152" max="6152" width="11.54296875" style="3" customWidth="1"/>
    <col min="6153" max="6156" width="0" style="3" hidden="1" customWidth="1"/>
    <col min="6157" max="6400" width="9.08984375" style="3"/>
    <col min="6401" max="6401" width="66.26953125" style="3" customWidth="1"/>
    <col min="6402" max="6402" width="5.7265625" style="3" customWidth="1"/>
    <col min="6403" max="6403" width="7.54296875" style="3" customWidth="1"/>
    <col min="6404" max="6404" width="8.81640625" style="3" customWidth="1"/>
    <col min="6405" max="6405" width="9.08984375" style="3"/>
    <col min="6406" max="6406" width="8.54296875" style="3" customWidth="1"/>
    <col min="6407" max="6407" width="12.54296875" style="3" customWidth="1"/>
    <col min="6408" max="6408" width="11.54296875" style="3" customWidth="1"/>
    <col min="6409" max="6412" width="0" style="3" hidden="1" customWidth="1"/>
    <col min="6413" max="6656" width="9.08984375" style="3"/>
    <col min="6657" max="6657" width="66.26953125" style="3" customWidth="1"/>
    <col min="6658" max="6658" width="5.7265625" style="3" customWidth="1"/>
    <col min="6659" max="6659" width="7.54296875" style="3" customWidth="1"/>
    <col min="6660" max="6660" width="8.81640625" style="3" customWidth="1"/>
    <col min="6661" max="6661" width="9.08984375" style="3"/>
    <col min="6662" max="6662" width="8.54296875" style="3" customWidth="1"/>
    <col min="6663" max="6663" width="12.54296875" style="3" customWidth="1"/>
    <col min="6664" max="6664" width="11.54296875" style="3" customWidth="1"/>
    <col min="6665" max="6668" width="0" style="3" hidden="1" customWidth="1"/>
    <col min="6669" max="6912" width="9.08984375" style="3"/>
    <col min="6913" max="6913" width="66.26953125" style="3" customWidth="1"/>
    <col min="6914" max="6914" width="5.7265625" style="3" customWidth="1"/>
    <col min="6915" max="6915" width="7.54296875" style="3" customWidth="1"/>
    <col min="6916" max="6916" width="8.81640625" style="3" customWidth="1"/>
    <col min="6917" max="6917" width="9.08984375" style="3"/>
    <col min="6918" max="6918" width="8.54296875" style="3" customWidth="1"/>
    <col min="6919" max="6919" width="12.54296875" style="3" customWidth="1"/>
    <col min="6920" max="6920" width="11.54296875" style="3" customWidth="1"/>
    <col min="6921" max="6924" width="0" style="3" hidden="1" customWidth="1"/>
    <col min="6925" max="7168" width="9.08984375" style="3"/>
    <col min="7169" max="7169" width="66.26953125" style="3" customWidth="1"/>
    <col min="7170" max="7170" width="5.7265625" style="3" customWidth="1"/>
    <col min="7171" max="7171" width="7.54296875" style="3" customWidth="1"/>
    <col min="7172" max="7172" width="8.81640625" style="3" customWidth="1"/>
    <col min="7173" max="7173" width="9.08984375" style="3"/>
    <col min="7174" max="7174" width="8.54296875" style="3" customWidth="1"/>
    <col min="7175" max="7175" width="12.54296875" style="3" customWidth="1"/>
    <col min="7176" max="7176" width="11.54296875" style="3" customWidth="1"/>
    <col min="7177" max="7180" width="0" style="3" hidden="1" customWidth="1"/>
    <col min="7181" max="7424" width="9.08984375" style="3"/>
    <col min="7425" max="7425" width="66.26953125" style="3" customWidth="1"/>
    <col min="7426" max="7426" width="5.7265625" style="3" customWidth="1"/>
    <col min="7427" max="7427" width="7.54296875" style="3" customWidth="1"/>
    <col min="7428" max="7428" width="8.81640625" style="3" customWidth="1"/>
    <col min="7429" max="7429" width="9.08984375" style="3"/>
    <col min="7430" max="7430" width="8.54296875" style="3" customWidth="1"/>
    <col min="7431" max="7431" width="12.54296875" style="3" customWidth="1"/>
    <col min="7432" max="7432" width="11.54296875" style="3" customWidth="1"/>
    <col min="7433" max="7436" width="0" style="3" hidden="1" customWidth="1"/>
    <col min="7437" max="7680" width="9.08984375" style="3"/>
    <col min="7681" max="7681" width="66.26953125" style="3" customWidth="1"/>
    <col min="7682" max="7682" width="5.7265625" style="3" customWidth="1"/>
    <col min="7683" max="7683" width="7.54296875" style="3" customWidth="1"/>
    <col min="7684" max="7684" width="8.81640625" style="3" customWidth="1"/>
    <col min="7685" max="7685" width="9.08984375" style="3"/>
    <col min="7686" max="7686" width="8.54296875" style="3" customWidth="1"/>
    <col min="7687" max="7687" width="12.54296875" style="3" customWidth="1"/>
    <col min="7688" max="7688" width="11.54296875" style="3" customWidth="1"/>
    <col min="7689" max="7692" width="0" style="3" hidden="1" customWidth="1"/>
    <col min="7693" max="7936" width="9.08984375" style="3"/>
    <col min="7937" max="7937" width="66.26953125" style="3" customWidth="1"/>
    <col min="7938" max="7938" width="5.7265625" style="3" customWidth="1"/>
    <col min="7939" max="7939" width="7.54296875" style="3" customWidth="1"/>
    <col min="7940" max="7940" width="8.81640625" style="3" customWidth="1"/>
    <col min="7941" max="7941" width="9.08984375" style="3"/>
    <col min="7942" max="7942" width="8.54296875" style="3" customWidth="1"/>
    <col min="7943" max="7943" width="12.54296875" style="3" customWidth="1"/>
    <col min="7944" max="7944" width="11.54296875" style="3" customWidth="1"/>
    <col min="7945" max="7948" width="0" style="3" hidden="1" customWidth="1"/>
    <col min="7949" max="8192" width="9.08984375" style="3"/>
    <col min="8193" max="8193" width="66.26953125" style="3" customWidth="1"/>
    <col min="8194" max="8194" width="5.7265625" style="3" customWidth="1"/>
    <col min="8195" max="8195" width="7.54296875" style="3" customWidth="1"/>
    <col min="8196" max="8196" width="8.81640625" style="3" customWidth="1"/>
    <col min="8197" max="8197" width="9.08984375" style="3"/>
    <col min="8198" max="8198" width="8.54296875" style="3" customWidth="1"/>
    <col min="8199" max="8199" width="12.54296875" style="3" customWidth="1"/>
    <col min="8200" max="8200" width="11.54296875" style="3" customWidth="1"/>
    <col min="8201" max="8204" width="0" style="3" hidden="1" customWidth="1"/>
    <col min="8205" max="8448" width="9.08984375" style="3"/>
    <col min="8449" max="8449" width="66.26953125" style="3" customWidth="1"/>
    <col min="8450" max="8450" width="5.7265625" style="3" customWidth="1"/>
    <col min="8451" max="8451" width="7.54296875" style="3" customWidth="1"/>
    <col min="8452" max="8452" width="8.81640625" style="3" customWidth="1"/>
    <col min="8453" max="8453" width="9.08984375" style="3"/>
    <col min="8454" max="8454" width="8.54296875" style="3" customWidth="1"/>
    <col min="8455" max="8455" width="12.54296875" style="3" customWidth="1"/>
    <col min="8456" max="8456" width="11.54296875" style="3" customWidth="1"/>
    <col min="8457" max="8460" width="0" style="3" hidden="1" customWidth="1"/>
    <col min="8461" max="8704" width="9.08984375" style="3"/>
    <col min="8705" max="8705" width="66.26953125" style="3" customWidth="1"/>
    <col min="8706" max="8706" width="5.7265625" style="3" customWidth="1"/>
    <col min="8707" max="8707" width="7.54296875" style="3" customWidth="1"/>
    <col min="8708" max="8708" width="8.81640625" style="3" customWidth="1"/>
    <col min="8709" max="8709" width="9.08984375" style="3"/>
    <col min="8710" max="8710" width="8.54296875" style="3" customWidth="1"/>
    <col min="8711" max="8711" width="12.54296875" style="3" customWidth="1"/>
    <col min="8712" max="8712" width="11.54296875" style="3" customWidth="1"/>
    <col min="8713" max="8716" width="0" style="3" hidden="1" customWidth="1"/>
    <col min="8717" max="8960" width="9.08984375" style="3"/>
    <col min="8961" max="8961" width="66.26953125" style="3" customWidth="1"/>
    <col min="8962" max="8962" width="5.7265625" style="3" customWidth="1"/>
    <col min="8963" max="8963" width="7.54296875" style="3" customWidth="1"/>
    <col min="8964" max="8964" width="8.81640625" style="3" customWidth="1"/>
    <col min="8965" max="8965" width="9.08984375" style="3"/>
    <col min="8966" max="8966" width="8.54296875" style="3" customWidth="1"/>
    <col min="8967" max="8967" width="12.54296875" style="3" customWidth="1"/>
    <col min="8968" max="8968" width="11.54296875" style="3" customWidth="1"/>
    <col min="8969" max="8972" width="0" style="3" hidden="1" customWidth="1"/>
    <col min="8973" max="9216" width="9.08984375" style="3"/>
    <col min="9217" max="9217" width="66.26953125" style="3" customWidth="1"/>
    <col min="9218" max="9218" width="5.7265625" style="3" customWidth="1"/>
    <col min="9219" max="9219" width="7.54296875" style="3" customWidth="1"/>
    <col min="9220" max="9220" width="8.81640625" style="3" customWidth="1"/>
    <col min="9221" max="9221" width="9.08984375" style="3"/>
    <col min="9222" max="9222" width="8.54296875" style="3" customWidth="1"/>
    <col min="9223" max="9223" width="12.54296875" style="3" customWidth="1"/>
    <col min="9224" max="9224" width="11.54296875" style="3" customWidth="1"/>
    <col min="9225" max="9228" width="0" style="3" hidden="1" customWidth="1"/>
    <col min="9229" max="9472" width="9.08984375" style="3"/>
    <col min="9473" max="9473" width="66.26953125" style="3" customWidth="1"/>
    <col min="9474" max="9474" width="5.7265625" style="3" customWidth="1"/>
    <col min="9475" max="9475" width="7.54296875" style="3" customWidth="1"/>
    <col min="9476" max="9476" width="8.81640625" style="3" customWidth="1"/>
    <col min="9477" max="9477" width="9.08984375" style="3"/>
    <col min="9478" max="9478" width="8.54296875" style="3" customWidth="1"/>
    <col min="9479" max="9479" width="12.54296875" style="3" customWidth="1"/>
    <col min="9480" max="9480" width="11.54296875" style="3" customWidth="1"/>
    <col min="9481" max="9484" width="0" style="3" hidden="1" customWidth="1"/>
    <col min="9485" max="9728" width="9.08984375" style="3"/>
    <col min="9729" max="9729" width="66.26953125" style="3" customWidth="1"/>
    <col min="9730" max="9730" width="5.7265625" style="3" customWidth="1"/>
    <col min="9731" max="9731" width="7.54296875" style="3" customWidth="1"/>
    <col min="9732" max="9732" width="8.81640625" style="3" customWidth="1"/>
    <col min="9733" max="9733" width="9.08984375" style="3"/>
    <col min="9734" max="9734" width="8.54296875" style="3" customWidth="1"/>
    <col min="9735" max="9735" width="12.54296875" style="3" customWidth="1"/>
    <col min="9736" max="9736" width="11.54296875" style="3" customWidth="1"/>
    <col min="9737" max="9740" width="0" style="3" hidden="1" customWidth="1"/>
    <col min="9741" max="9984" width="9.08984375" style="3"/>
    <col min="9985" max="9985" width="66.26953125" style="3" customWidth="1"/>
    <col min="9986" max="9986" width="5.7265625" style="3" customWidth="1"/>
    <col min="9987" max="9987" width="7.54296875" style="3" customWidth="1"/>
    <col min="9988" max="9988" width="8.81640625" style="3" customWidth="1"/>
    <col min="9989" max="9989" width="9.08984375" style="3"/>
    <col min="9990" max="9990" width="8.54296875" style="3" customWidth="1"/>
    <col min="9991" max="9991" width="12.54296875" style="3" customWidth="1"/>
    <col min="9992" max="9992" width="11.54296875" style="3" customWidth="1"/>
    <col min="9993" max="9996" width="0" style="3" hidden="1" customWidth="1"/>
    <col min="9997" max="10240" width="9.08984375" style="3"/>
    <col min="10241" max="10241" width="66.26953125" style="3" customWidth="1"/>
    <col min="10242" max="10242" width="5.7265625" style="3" customWidth="1"/>
    <col min="10243" max="10243" width="7.54296875" style="3" customWidth="1"/>
    <col min="10244" max="10244" width="8.81640625" style="3" customWidth="1"/>
    <col min="10245" max="10245" width="9.08984375" style="3"/>
    <col min="10246" max="10246" width="8.54296875" style="3" customWidth="1"/>
    <col min="10247" max="10247" width="12.54296875" style="3" customWidth="1"/>
    <col min="10248" max="10248" width="11.54296875" style="3" customWidth="1"/>
    <col min="10249" max="10252" width="0" style="3" hidden="1" customWidth="1"/>
    <col min="10253" max="10496" width="9.08984375" style="3"/>
    <col min="10497" max="10497" width="66.26953125" style="3" customWidth="1"/>
    <col min="10498" max="10498" width="5.7265625" style="3" customWidth="1"/>
    <col min="10499" max="10499" width="7.54296875" style="3" customWidth="1"/>
    <col min="10500" max="10500" width="8.81640625" style="3" customWidth="1"/>
    <col min="10501" max="10501" width="9.08984375" style="3"/>
    <col min="10502" max="10502" width="8.54296875" style="3" customWidth="1"/>
    <col min="10503" max="10503" width="12.54296875" style="3" customWidth="1"/>
    <col min="10504" max="10504" width="11.54296875" style="3" customWidth="1"/>
    <col min="10505" max="10508" width="0" style="3" hidden="1" customWidth="1"/>
    <col min="10509" max="10752" width="9.08984375" style="3"/>
    <col min="10753" max="10753" width="66.26953125" style="3" customWidth="1"/>
    <col min="10754" max="10754" width="5.7265625" style="3" customWidth="1"/>
    <col min="10755" max="10755" width="7.54296875" style="3" customWidth="1"/>
    <col min="10756" max="10756" width="8.81640625" style="3" customWidth="1"/>
    <col min="10757" max="10757" width="9.08984375" style="3"/>
    <col min="10758" max="10758" width="8.54296875" style="3" customWidth="1"/>
    <col min="10759" max="10759" width="12.54296875" style="3" customWidth="1"/>
    <col min="10760" max="10760" width="11.54296875" style="3" customWidth="1"/>
    <col min="10761" max="10764" width="0" style="3" hidden="1" customWidth="1"/>
    <col min="10765" max="11008" width="9.08984375" style="3"/>
    <col min="11009" max="11009" width="66.26953125" style="3" customWidth="1"/>
    <col min="11010" max="11010" width="5.7265625" style="3" customWidth="1"/>
    <col min="11011" max="11011" width="7.54296875" style="3" customWidth="1"/>
    <col min="11012" max="11012" width="8.81640625" style="3" customWidth="1"/>
    <col min="11013" max="11013" width="9.08984375" style="3"/>
    <col min="11014" max="11014" width="8.54296875" style="3" customWidth="1"/>
    <col min="11015" max="11015" width="12.54296875" style="3" customWidth="1"/>
    <col min="11016" max="11016" width="11.54296875" style="3" customWidth="1"/>
    <col min="11017" max="11020" width="0" style="3" hidden="1" customWidth="1"/>
    <col min="11021" max="11264" width="9.08984375" style="3"/>
    <col min="11265" max="11265" width="66.26953125" style="3" customWidth="1"/>
    <col min="11266" max="11266" width="5.7265625" style="3" customWidth="1"/>
    <col min="11267" max="11267" width="7.54296875" style="3" customWidth="1"/>
    <col min="11268" max="11268" width="8.81640625" style="3" customWidth="1"/>
    <col min="11269" max="11269" width="9.08984375" style="3"/>
    <col min="11270" max="11270" width="8.54296875" style="3" customWidth="1"/>
    <col min="11271" max="11271" width="12.54296875" style="3" customWidth="1"/>
    <col min="11272" max="11272" width="11.54296875" style="3" customWidth="1"/>
    <col min="11273" max="11276" width="0" style="3" hidden="1" customWidth="1"/>
    <col min="11277" max="11520" width="9.08984375" style="3"/>
    <col min="11521" max="11521" width="66.26953125" style="3" customWidth="1"/>
    <col min="11522" max="11522" width="5.7265625" style="3" customWidth="1"/>
    <col min="11523" max="11523" width="7.54296875" style="3" customWidth="1"/>
    <col min="11524" max="11524" width="8.81640625" style="3" customWidth="1"/>
    <col min="11525" max="11525" width="9.08984375" style="3"/>
    <col min="11526" max="11526" width="8.54296875" style="3" customWidth="1"/>
    <col min="11527" max="11527" width="12.54296875" style="3" customWidth="1"/>
    <col min="11528" max="11528" width="11.54296875" style="3" customWidth="1"/>
    <col min="11529" max="11532" width="0" style="3" hidden="1" customWidth="1"/>
    <col min="11533" max="11776" width="9.08984375" style="3"/>
    <col min="11777" max="11777" width="66.26953125" style="3" customWidth="1"/>
    <col min="11778" max="11778" width="5.7265625" style="3" customWidth="1"/>
    <col min="11779" max="11779" width="7.54296875" style="3" customWidth="1"/>
    <col min="11780" max="11780" width="8.81640625" style="3" customWidth="1"/>
    <col min="11781" max="11781" width="9.08984375" style="3"/>
    <col min="11782" max="11782" width="8.54296875" style="3" customWidth="1"/>
    <col min="11783" max="11783" width="12.54296875" style="3" customWidth="1"/>
    <col min="11784" max="11784" width="11.54296875" style="3" customWidth="1"/>
    <col min="11785" max="11788" width="0" style="3" hidden="1" customWidth="1"/>
    <col min="11789" max="12032" width="9.08984375" style="3"/>
    <col min="12033" max="12033" width="66.26953125" style="3" customWidth="1"/>
    <col min="12034" max="12034" width="5.7265625" style="3" customWidth="1"/>
    <col min="12035" max="12035" width="7.54296875" style="3" customWidth="1"/>
    <col min="12036" max="12036" width="8.81640625" style="3" customWidth="1"/>
    <col min="12037" max="12037" width="9.08984375" style="3"/>
    <col min="12038" max="12038" width="8.54296875" style="3" customWidth="1"/>
    <col min="12039" max="12039" width="12.54296875" style="3" customWidth="1"/>
    <col min="12040" max="12040" width="11.54296875" style="3" customWidth="1"/>
    <col min="12041" max="12044" width="0" style="3" hidden="1" customWidth="1"/>
    <col min="12045" max="12288" width="9.08984375" style="3"/>
    <col min="12289" max="12289" width="66.26953125" style="3" customWidth="1"/>
    <col min="12290" max="12290" width="5.7265625" style="3" customWidth="1"/>
    <col min="12291" max="12291" width="7.54296875" style="3" customWidth="1"/>
    <col min="12292" max="12292" width="8.81640625" style="3" customWidth="1"/>
    <col min="12293" max="12293" width="9.08984375" style="3"/>
    <col min="12294" max="12294" width="8.54296875" style="3" customWidth="1"/>
    <col min="12295" max="12295" width="12.54296875" style="3" customWidth="1"/>
    <col min="12296" max="12296" width="11.54296875" style="3" customWidth="1"/>
    <col min="12297" max="12300" width="0" style="3" hidden="1" customWidth="1"/>
    <col min="12301" max="12544" width="9.08984375" style="3"/>
    <col min="12545" max="12545" width="66.26953125" style="3" customWidth="1"/>
    <col min="12546" max="12546" width="5.7265625" style="3" customWidth="1"/>
    <col min="12547" max="12547" width="7.54296875" style="3" customWidth="1"/>
    <col min="12548" max="12548" width="8.81640625" style="3" customWidth="1"/>
    <col min="12549" max="12549" width="9.08984375" style="3"/>
    <col min="12550" max="12550" width="8.54296875" style="3" customWidth="1"/>
    <col min="12551" max="12551" width="12.54296875" style="3" customWidth="1"/>
    <col min="12552" max="12552" width="11.54296875" style="3" customWidth="1"/>
    <col min="12553" max="12556" width="0" style="3" hidden="1" customWidth="1"/>
    <col min="12557" max="12800" width="9.08984375" style="3"/>
    <col min="12801" max="12801" width="66.26953125" style="3" customWidth="1"/>
    <col min="12802" max="12802" width="5.7265625" style="3" customWidth="1"/>
    <col min="12803" max="12803" width="7.54296875" style="3" customWidth="1"/>
    <col min="12804" max="12804" width="8.81640625" style="3" customWidth="1"/>
    <col min="12805" max="12805" width="9.08984375" style="3"/>
    <col min="12806" max="12806" width="8.54296875" style="3" customWidth="1"/>
    <col min="12807" max="12807" width="12.54296875" style="3" customWidth="1"/>
    <col min="12808" max="12808" width="11.54296875" style="3" customWidth="1"/>
    <col min="12809" max="12812" width="0" style="3" hidden="1" customWidth="1"/>
    <col min="12813" max="13056" width="9.08984375" style="3"/>
    <col min="13057" max="13057" width="66.26953125" style="3" customWidth="1"/>
    <col min="13058" max="13058" width="5.7265625" style="3" customWidth="1"/>
    <col min="13059" max="13059" width="7.54296875" style="3" customWidth="1"/>
    <col min="13060" max="13060" width="8.81640625" style="3" customWidth="1"/>
    <col min="13061" max="13061" width="9.08984375" style="3"/>
    <col min="13062" max="13062" width="8.54296875" style="3" customWidth="1"/>
    <col min="13063" max="13063" width="12.54296875" style="3" customWidth="1"/>
    <col min="13064" max="13064" width="11.54296875" style="3" customWidth="1"/>
    <col min="13065" max="13068" width="0" style="3" hidden="1" customWidth="1"/>
    <col min="13069" max="13312" width="9.08984375" style="3"/>
    <col min="13313" max="13313" width="66.26953125" style="3" customWidth="1"/>
    <col min="13314" max="13314" width="5.7265625" style="3" customWidth="1"/>
    <col min="13315" max="13315" width="7.54296875" style="3" customWidth="1"/>
    <col min="13316" max="13316" width="8.81640625" style="3" customWidth="1"/>
    <col min="13317" max="13317" width="9.08984375" style="3"/>
    <col min="13318" max="13318" width="8.54296875" style="3" customWidth="1"/>
    <col min="13319" max="13319" width="12.54296875" style="3" customWidth="1"/>
    <col min="13320" max="13320" width="11.54296875" style="3" customWidth="1"/>
    <col min="13321" max="13324" width="0" style="3" hidden="1" customWidth="1"/>
    <col min="13325" max="13568" width="9.08984375" style="3"/>
    <col min="13569" max="13569" width="66.26953125" style="3" customWidth="1"/>
    <col min="13570" max="13570" width="5.7265625" style="3" customWidth="1"/>
    <col min="13571" max="13571" width="7.54296875" style="3" customWidth="1"/>
    <col min="13572" max="13572" width="8.81640625" style="3" customWidth="1"/>
    <col min="13573" max="13573" width="9.08984375" style="3"/>
    <col min="13574" max="13574" width="8.54296875" style="3" customWidth="1"/>
    <col min="13575" max="13575" width="12.54296875" style="3" customWidth="1"/>
    <col min="13576" max="13576" width="11.54296875" style="3" customWidth="1"/>
    <col min="13577" max="13580" width="0" style="3" hidden="1" customWidth="1"/>
    <col min="13581" max="13824" width="9.08984375" style="3"/>
    <col min="13825" max="13825" width="66.26953125" style="3" customWidth="1"/>
    <col min="13826" max="13826" width="5.7265625" style="3" customWidth="1"/>
    <col min="13827" max="13827" width="7.54296875" style="3" customWidth="1"/>
    <col min="13828" max="13828" width="8.81640625" style="3" customWidth="1"/>
    <col min="13829" max="13829" width="9.08984375" style="3"/>
    <col min="13830" max="13830" width="8.54296875" style="3" customWidth="1"/>
    <col min="13831" max="13831" width="12.54296875" style="3" customWidth="1"/>
    <col min="13832" max="13832" width="11.54296875" style="3" customWidth="1"/>
    <col min="13833" max="13836" width="0" style="3" hidden="1" customWidth="1"/>
    <col min="13837" max="14080" width="9.08984375" style="3"/>
    <col min="14081" max="14081" width="66.26953125" style="3" customWidth="1"/>
    <col min="14082" max="14082" width="5.7265625" style="3" customWidth="1"/>
    <col min="14083" max="14083" width="7.54296875" style="3" customWidth="1"/>
    <col min="14084" max="14084" width="8.81640625" style="3" customWidth="1"/>
    <col min="14085" max="14085" width="9.08984375" style="3"/>
    <col min="14086" max="14086" width="8.54296875" style="3" customWidth="1"/>
    <col min="14087" max="14087" width="12.54296875" style="3" customWidth="1"/>
    <col min="14088" max="14088" width="11.54296875" style="3" customWidth="1"/>
    <col min="14089" max="14092" width="0" style="3" hidden="1" customWidth="1"/>
    <col min="14093" max="14336" width="9.08984375" style="3"/>
    <col min="14337" max="14337" width="66.26953125" style="3" customWidth="1"/>
    <col min="14338" max="14338" width="5.7265625" style="3" customWidth="1"/>
    <col min="14339" max="14339" width="7.54296875" style="3" customWidth="1"/>
    <col min="14340" max="14340" width="8.81640625" style="3" customWidth="1"/>
    <col min="14341" max="14341" width="9.08984375" style="3"/>
    <col min="14342" max="14342" width="8.54296875" style="3" customWidth="1"/>
    <col min="14343" max="14343" width="12.54296875" style="3" customWidth="1"/>
    <col min="14344" max="14344" width="11.54296875" style="3" customWidth="1"/>
    <col min="14345" max="14348" width="0" style="3" hidden="1" customWidth="1"/>
    <col min="14349" max="14592" width="9.08984375" style="3"/>
    <col min="14593" max="14593" width="66.26953125" style="3" customWidth="1"/>
    <col min="14594" max="14594" width="5.7265625" style="3" customWidth="1"/>
    <col min="14595" max="14595" width="7.54296875" style="3" customWidth="1"/>
    <col min="14596" max="14596" width="8.81640625" style="3" customWidth="1"/>
    <col min="14597" max="14597" width="9.08984375" style="3"/>
    <col min="14598" max="14598" width="8.54296875" style="3" customWidth="1"/>
    <col min="14599" max="14599" width="12.54296875" style="3" customWidth="1"/>
    <col min="14600" max="14600" width="11.54296875" style="3" customWidth="1"/>
    <col min="14601" max="14604" width="0" style="3" hidden="1" customWidth="1"/>
    <col min="14605" max="14848" width="9.08984375" style="3"/>
    <col min="14849" max="14849" width="66.26953125" style="3" customWidth="1"/>
    <col min="14850" max="14850" width="5.7265625" style="3" customWidth="1"/>
    <col min="14851" max="14851" width="7.54296875" style="3" customWidth="1"/>
    <col min="14852" max="14852" width="8.81640625" style="3" customWidth="1"/>
    <col min="14853" max="14853" width="9.08984375" style="3"/>
    <col min="14854" max="14854" width="8.54296875" style="3" customWidth="1"/>
    <col min="14855" max="14855" width="12.54296875" style="3" customWidth="1"/>
    <col min="14856" max="14856" width="11.54296875" style="3" customWidth="1"/>
    <col min="14857" max="14860" width="0" style="3" hidden="1" customWidth="1"/>
    <col min="14861" max="15104" width="9.08984375" style="3"/>
    <col min="15105" max="15105" width="66.26953125" style="3" customWidth="1"/>
    <col min="15106" max="15106" width="5.7265625" style="3" customWidth="1"/>
    <col min="15107" max="15107" width="7.54296875" style="3" customWidth="1"/>
    <col min="15108" max="15108" width="8.81640625" style="3" customWidth="1"/>
    <col min="15109" max="15109" width="9.08984375" style="3"/>
    <col min="15110" max="15110" width="8.54296875" style="3" customWidth="1"/>
    <col min="15111" max="15111" width="12.54296875" style="3" customWidth="1"/>
    <col min="15112" max="15112" width="11.54296875" style="3" customWidth="1"/>
    <col min="15113" max="15116" width="0" style="3" hidden="1" customWidth="1"/>
    <col min="15117" max="15360" width="9.08984375" style="3"/>
    <col min="15361" max="15361" width="66.26953125" style="3" customWidth="1"/>
    <col min="15362" max="15362" width="5.7265625" style="3" customWidth="1"/>
    <col min="15363" max="15363" width="7.54296875" style="3" customWidth="1"/>
    <col min="15364" max="15364" width="8.81640625" style="3" customWidth="1"/>
    <col min="15365" max="15365" width="9.08984375" style="3"/>
    <col min="15366" max="15366" width="8.54296875" style="3" customWidth="1"/>
    <col min="15367" max="15367" width="12.54296875" style="3" customWidth="1"/>
    <col min="15368" max="15368" width="11.54296875" style="3" customWidth="1"/>
    <col min="15369" max="15372" width="0" style="3" hidden="1" customWidth="1"/>
    <col min="15373" max="15616" width="9.08984375" style="3"/>
    <col min="15617" max="15617" width="66.26953125" style="3" customWidth="1"/>
    <col min="15618" max="15618" width="5.7265625" style="3" customWidth="1"/>
    <col min="15619" max="15619" width="7.54296875" style="3" customWidth="1"/>
    <col min="15620" max="15620" width="8.81640625" style="3" customWidth="1"/>
    <col min="15621" max="15621" width="9.08984375" style="3"/>
    <col min="15622" max="15622" width="8.54296875" style="3" customWidth="1"/>
    <col min="15623" max="15623" width="12.54296875" style="3" customWidth="1"/>
    <col min="15624" max="15624" width="11.54296875" style="3" customWidth="1"/>
    <col min="15625" max="15628" width="0" style="3" hidden="1" customWidth="1"/>
    <col min="15629" max="15872" width="9.08984375" style="3"/>
    <col min="15873" max="15873" width="66.26953125" style="3" customWidth="1"/>
    <col min="15874" max="15874" width="5.7265625" style="3" customWidth="1"/>
    <col min="15875" max="15875" width="7.54296875" style="3" customWidth="1"/>
    <col min="15876" max="15876" width="8.81640625" style="3" customWidth="1"/>
    <col min="15877" max="15877" width="9.08984375" style="3"/>
    <col min="15878" max="15878" width="8.54296875" style="3" customWidth="1"/>
    <col min="15879" max="15879" width="12.54296875" style="3" customWidth="1"/>
    <col min="15880" max="15880" width="11.54296875" style="3" customWidth="1"/>
    <col min="15881" max="15884" width="0" style="3" hidden="1" customWidth="1"/>
    <col min="15885" max="16128" width="9.08984375" style="3"/>
    <col min="16129" max="16129" width="66.26953125" style="3" customWidth="1"/>
    <col min="16130" max="16130" width="5.7265625" style="3" customWidth="1"/>
    <col min="16131" max="16131" width="7.54296875" style="3" customWidth="1"/>
    <col min="16132" max="16132" width="8.81640625" style="3" customWidth="1"/>
    <col min="16133" max="16133" width="9.08984375" style="3"/>
    <col min="16134" max="16134" width="8.54296875" style="3" customWidth="1"/>
    <col min="16135" max="16135" width="12.54296875" style="3" customWidth="1"/>
    <col min="16136" max="16136" width="11.54296875" style="3" customWidth="1"/>
    <col min="16137" max="16140" width="0" style="3" hidden="1" customWidth="1"/>
    <col min="16141" max="16384" width="9.08984375" style="3"/>
  </cols>
  <sheetData>
    <row r="1" spans="1:15" ht="12" customHeight="1" x14ac:dyDescent="0.35">
      <c r="A1" s="37" t="s">
        <v>63</v>
      </c>
    </row>
    <row r="2" spans="1:15" ht="14.25" customHeight="1" x14ac:dyDescent="0.35">
      <c r="A2" s="37" t="s">
        <v>38</v>
      </c>
    </row>
    <row r="3" spans="1:15" x14ac:dyDescent="0.35">
      <c r="A3" s="19"/>
      <c r="B3" s="20"/>
      <c r="C3" s="19"/>
      <c r="D3" s="19"/>
      <c r="E3" s="21"/>
      <c r="F3" s="21"/>
      <c r="G3" s="21"/>
      <c r="H3" s="22"/>
      <c r="I3" s="152"/>
      <c r="J3" s="152"/>
      <c r="K3" s="152"/>
      <c r="L3" s="152"/>
      <c r="M3" s="23"/>
      <c r="N3" s="24"/>
      <c r="O3" s="24"/>
    </row>
    <row r="4" spans="1:15" ht="15" customHeight="1" x14ac:dyDescent="0.35">
      <c r="A4" s="151" t="s">
        <v>128</v>
      </c>
      <c r="B4" s="151"/>
      <c r="C4" s="151"/>
      <c r="D4" s="151"/>
      <c r="E4" s="151"/>
      <c r="F4" s="151"/>
      <c r="G4" s="151"/>
      <c r="H4" s="151"/>
      <c r="I4" s="141" t="s">
        <v>7</v>
      </c>
      <c r="J4" s="142"/>
      <c r="K4" s="143"/>
      <c r="L4" s="135" t="s">
        <v>8</v>
      </c>
      <c r="M4" s="25"/>
    </row>
    <row r="5" spans="1:15" ht="30" customHeight="1" x14ac:dyDescent="0.35">
      <c r="A5" s="135" t="s">
        <v>3</v>
      </c>
      <c r="B5" s="144" t="s">
        <v>4</v>
      </c>
      <c r="C5" s="135" t="s">
        <v>5</v>
      </c>
      <c r="D5" s="146" t="s">
        <v>6</v>
      </c>
      <c r="E5" s="132" t="s">
        <v>7</v>
      </c>
      <c r="F5" s="133"/>
      <c r="G5" s="134"/>
      <c r="H5" s="135" t="s">
        <v>8</v>
      </c>
      <c r="I5" s="4" t="s">
        <v>10</v>
      </c>
      <c r="J5" s="4" t="s">
        <v>11</v>
      </c>
      <c r="K5" s="4" t="s">
        <v>13</v>
      </c>
      <c r="L5" s="136"/>
      <c r="M5" s="137" t="s">
        <v>9</v>
      </c>
    </row>
    <row r="6" spans="1:15" ht="29" x14ac:dyDescent="0.35">
      <c r="A6" s="136"/>
      <c r="B6" s="145"/>
      <c r="C6" s="136"/>
      <c r="D6" s="147"/>
      <c r="E6" s="4" t="s">
        <v>10</v>
      </c>
      <c r="F6" s="4" t="s">
        <v>11</v>
      </c>
      <c r="G6" s="4" t="s">
        <v>12</v>
      </c>
      <c r="H6" s="136"/>
      <c r="I6" s="26">
        <v>3.484</v>
      </c>
      <c r="J6" s="26">
        <v>4.9749999999999996</v>
      </c>
      <c r="K6" s="26">
        <v>11.519</v>
      </c>
      <c r="L6" s="11">
        <f>(I6*4)+(J6*9)+(K6*4)</f>
        <v>104.78700000000001</v>
      </c>
      <c r="M6" s="137"/>
    </row>
    <row r="7" spans="1:15" ht="43.5" x14ac:dyDescent="0.35">
      <c r="A7" s="27" t="str">
        <f>IF(B7&gt;0,VLOOKUP(B7,[1]TK_Suvestine!A:B,2,FALSE),"")</f>
        <v>Lęšių sriuba su bolivine balanda (ankštinis patiekalas) (augalinis) (tausojantis)</v>
      </c>
      <c r="B7" s="38" t="s">
        <v>76</v>
      </c>
      <c r="C7" s="28">
        <f t="shared" ref="C7:C12" si="0">IF(D7&gt;0,D7,"")</f>
        <v>150</v>
      </c>
      <c r="D7" s="29">
        <v>150</v>
      </c>
      <c r="E7" s="30">
        <f>IF(B7&gt;0,VLOOKUP(B7,[1]TK_Suvestine!A:F,3,FALSE)/1000*D7,"")</f>
        <v>6.1951500000000008</v>
      </c>
      <c r="F7" s="30">
        <f>IF(B7&gt;0,VLOOKUP(B7,[1]TK_Suvestine!A:F,4,FALSE)/1000*D7,"")</f>
        <v>3.1075200000000001</v>
      </c>
      <c r="G7" s="30">
        <f>IF(B7&gt;0,VLOOKUP(B7,[1]TK_Suvestine!A:F,5,FALSE)/1000*D7,"")</f>
        <v>17.894144999999998</v>
      </c>
      <c r="H7" s="30">
        <f>IF(B7&gt;0,VLOOKUP(B7,[1]TK_Suvestine!A:F,6,FALSE)/1000*D7,"")</f>
        <v>117.03360000000001</v>
      </c>
      <c r="I7" s="26">
        <v>2.6</v>
      </c>
      <c r="J7" s="26">
        <v>30</v>
      </c>
      <c r="K7" s="26">
        <v>2.7</v>
      </c>
      <c r="L7" s="11">
        <f>(I7*4)+(J7*9)+(K7*4)</f>
        <v>291.2</v>
      </c>
      <c r="M7" s="12">
        <f>IF(B7&gt;0,VLOOKUP(B7,[1]TK_Suvestine!A:G,7,FALSE)/1000*D7,"")</f>
        <v>8.9519999999999975E-2</v>
      </c>
    </row>
    <row r="8" spans="1:15" x14ac:dyDescent="0.35">
      <c r="A8" s="29" t="str">
        <f>IF(B8&gt;0,VLOOKUP(B8,[1]TK_Suvestine!A:B,2,FALSE),"")</f>
        <v>Duona</v>
      </c>
      <c r="B8" s="32" t="s">
        <v>17</v>
      </c>
      <c r="C8" s="28">
        <f t="shared" si="0"/>
        <v>25</v>
      </c>
      <c r="D8" s="29">
        <v>25</v>
      </c>
      <c r="E8" s="30">
        <f>IF(B8&gt;0,VLOOKUP(B8,[1]TK_Suvestine!A:F,3,FALSE)/1000*D8,"")</f>
        <v>1.9750000000000001</v>
      </c>
      <c r="F8" s="30">
        <f>IF(B8&gt;0,VLOOKUP(B8,[1]TK_Suvestine!A:F,4,FALSE)/1000*D8,"")</f>
        <v>0.4</v>
      </c>
      <c r="G8" s="30">
        <f>IF(B8&gt;0,VLOOKUP(B8,[1]TK_Suvestine!A:F,5,FALSE)/1000*D8,"")</f>
        <v>11.074999999999999</v>
      </c>
      <c r="H8" s="30">
        <f>IF(B8&gt;0,VLOOKUP(B8,[1]TK_Suvestine!A:F,6,FALSE)/1000*D8,"")</f>
        <v>54.25</v>
      </c>
      <c r="I8" s="26"/>
      <c r="J8" s="26"/>
      <c r="K8" s="26"/>
      <c r="L8" s="11"/>
      <c r="M8" s="12">
        <f>IF(B8&gt;0,VLOOKUP(B8,[1]TK_Suvestine!A:G,7,FALSE)/1000*D8,"")</f>
        <v>3.5499999999999997E-2</v>
      </c>
    </row>
    <row r="9" spans="1:15" ht="29" x14ac:dyDescent="0.35">
      <c r="A9" s="27" t="str">
        <f>IF(B9&gt;0,VLOOKUP(B9,[1]TK_Suvestine!A:B,2,FALSE),"")</f>
        <v>Karališki balandėliai (kiaulienos kumpis, kopūstai) (tausojantis)</v>
      </c>
      <c r="B9" s="32" t="s">
        <v>77</v>
      </c>
      <c r="C9" s="28">
        <f t="shared" si="0"/>
        <v>90</v>
      </c>
      <c r="D9" s="29">
        <v>90</v>
      </c>
      <c r="E9" s="30">
        <f>IF(B9&gt;0,VLOOKUP(B9,[1]TK_Suvestine!A:F,3,FALSE)/1000*D9,"")</f>
        <v>14.577299999999997</v>
      </c>
      <c r="F9" s="30">
        <f>IF(B9&gt;0,VLOOKUP(B9,[1]TK_Suvestine!A:F,4,FALSE)/1000*D9,"")</f>
        <v>8.5662000000000003</v>
      </c>
      <c r="G9" s="30">
        <f>IF(B9&gt;0,VLOOKUP(B9,[1]TK_Suvestine!A:F,5,FALSE)/1000*D9,"")</f>
        <v>6.7185000000000006</v>
      </c>
      <c r="H9" s="30">
        <f>IF(B9&gt;0,VLOOKUP(B9,[1]TK_Suvestine!A:F,6,FALSE)/1000*D9,"")</f>
        <v>160.27199999999999</v>
      </c>
      <c r="I9" s="10">
        <v>0.7</v>
      </c>
      <c r="J9" s="10">
        <v>0</v>
      </c>
      <c r="K9" s="10">
        <v>2.8</v>
      </c>
      <c r="L9" s="11">
        <f>(I9*4)+(J9*9)+(K9*4)</f>
        <v>14</v>
      </c>
      <c r="M9" s="12">
        <f>IF(B9&gt;0,VLOOKUP(B9,[1]TK_Suvestine!A:G,7,FALSE)/1000*D9,"")</f>
        <v>0.41737941000000012</v>
      </c>
    </row>
    <row r="10" spans="1:15" x14ac:dyDescent="0.35">
      <c r="A10" s="29" t="str">
        <f>IF(B10&gt;0,VLOOKUP(B10,[1]TK_Suvestine!A:B,2,FALSE),"")</f>
        <v>Virtos bulvės (tausojantis)(augalinis)</v>
      </c>
      <c r="B10" s="32" t="s">
        <v>29</v>
      </c>
      <c r="C10" s="28">
        <f t="shared" si="0"/>
        <v>100</v>
      </c>
      <c r="D10" s="29">
        <v>100</v>
      </c>
      <c r="E10" s="30">
        <f>IF(B10&gt;0,VLOOKUP(B10,[1]TK_Suvestine!A:F,3,FALSE)/1000*D10,"")</f>
        <v>2.06</v>
      </c>
      <c r="F10" s="30">
        <f>IF(B10&gt;0,VLOOKUP(B10,[1]TK_Suvestine!A:F,4,FALSE)/1000*D10,"")</f>
        <v>0.10300000000000001</v>
      </c>
      <c r="G10" s="30">
        <f>IF(B10&gt;0,VLOOKUP(B10,[1]TK_Suvestine!A:F,5,FALSE)/1000*D10,"")</f>
        <v>18.849</v>
      </c>
      <c r="H10" s="30">
        <f>IF(B10&gt;0,VLOOKUP(B10,[1]TK_Suvestine!A:F,6,FALSE)/1000*D10,"")</f>
        <v>83.43</v>
      </c>
      <c r="I10" s="10"/>
      <c r="J10" s="10"/>
      <c r="K10" s="10"/>
      <c r="L10" s="11"/>
      <c r="M10" s="12">
        <f>IF(B10&gt;0,VLOOKUP(B10,[1]TK_Suvestine!A:G,7,FALSE)/1000*D10,"")</f>
        <v>0.11369956000000001</v>
      </c>
    </row>
    <row r="11" spans="1:15" x14ac:dyDescent="0.35">
      <c r="A11" s="27" t="str">
        <f>IF(B11&gt;0,VLOOKUP(B11,[1]TK_Suvestine!A:B,2,FALSE),"")</f>
        <v>Paprika</v>
      </c>
      <c r="B11" s="32" t="s">
        <v>20</v>
      </c>
      <c r="C11" s="33">
        <f t="shared" si="0"/>
        <v>30</v>
      </c>
      <c r="D11" s="63">
        <v>30</v>
      </c>
      <c r="E11" s="64">
        <f>IF(B11&gt;0,VLOOKUP(B11,[1]TK_Suvestine!A:F,3,FALSE)/1000*D11,"")</f>
        <v>0.39</v>
      </c>
      <c r="F11" s="64">
        <f>IF(B11&gt;0,VLOOKUP(B11,[1]TK_Suvestine!A:F,4,FALSE)/1000*D11,"")</f>
        <v>0.15</v>
      </c>
      <c r="G11" s="64">
        <f>IF(B11&gt;0,VLOOKUP(B11,[1]TK_Suvestine!A:F,5,FALSE)/1000*D11,"")</f>
        <v>1.98</v>
      </c>
      <c r="H11" s="64">
        <f>IF(B11&gt;0,VLOOKUP(B11,[1]TK_Suvestine!A:F,6,FALSE)/1000*D11,"")</f>
        <v>8.6999999999999993</v>
      </c>
      <c r="I11" s="10"/>
      <c r="J11" s="10"/>
      <c r="K11" s="10"/>
      <c r="L11" s="11"/>
      <c r="M11" s="12"/>
    </row>
    <row r="12" spans="1:15" x14ac:dyDescent="0.35">
      <c r="A12" s="27" t="str">
        <f>IF(B12&gt;0,VLOOKUP(B12,[1]TK_Suvestine!A:B,2,FALSE),"")</f>
        <v>Rauginti ar marinuoti, ar švieži agurkai</v>
      </c>
      <c r="B12" s="32" t="s">
        <v>21</v>
      </c>
      <c r="C12" s="33">
        <f t="shared" si="0"/>
        <v>40</v>
      </c>
      <c r="D12" s="63">
        <v>40</v>
      </c>
      <c r="E12" s="64">
        <f>IF(B12&gt;0,VLOOKUP(B12,[1]TK_Suvestine!A:F,3,FALSE)/1000*D12,"")</f>
        <v>0.2</v>
      </c>
      <c r="F12" s="64">
        <f>IF(B12&gt;0,VLOOKUP(B12,[1]TK_Suvestine!A:F,4,FALSE)/1000*D12,"")</f>
        <v>0.04</v>
      </c>
      <c r="G12" s="64">
        <f>IF(B12&gt;0,VLOOKUP(B12,[1]TK_Suvestine!A:F,5,FALSE)/1000*D12,"")</f>
        <v>1.4000000000000001</v>
      </c>
      <c r="H12" s="64">
        <f>IF(B12&gt;0,VLOOKUP(B12,[1]TK_Suvestine!A:F,6,FALSE)/1000*D12,"")</f>
        <v>6.6400000000000006</v>
      </c>
      <c r="I12" s="10"/>
      <c r="J12" s="10"/>
      <c r="K12" s="10"/>
      <c r="L12" s="11"/>
      <c r="M12" s="12"/>
    </row>
    <row r="13" spans="1:15" x14ac:dyDescent="0.35">
      <c r="A13" s="117" t="s">
        <v>129</v>
      </c>
      <c r="B13" s="118"/>
      <c r="C13" s="119">
        <v>80</v>
      </c>
      <c r="D13" s="120"/>
      <c r="E13" s="64">
        <v>0.4</v>
      </c>
      <c r="F13" s="64">
        <v>0.4</v>
      </c>
      <c r="G13" s="64">
        <v>13</v>
      </c>
      <c r="H13" s="64">
        <v>53</v>
      </c>
      <c r="I13" s="121"/>
      <c r="J13" s="121"/>
      <c r="K13" s="121"/>
      <c r="L13" s="55"/>
      <c r="M13" s="12"/>
    </row>
    <row r="14" spans="1:15" ht="15" hidden="1" customHeight="1" x14ac:dyDescent="0.35">
      <c r="I14" s="138" t="s">
        <v>2</v>
      </c>
      <c r="J14" s="138"/>
      <c r="K14" s="138"/>
      <c r="L14" s="138"/>
      <c r="M14" s="25"/>
    </row>
    <row r="15" spans="1:15" ht="15" hidden="1" customHeight="1" x14ac:dyDescent="0.35">
      <c r="A15" s="139" t="s">
        <v>24</v>
      </c>
      <c r="B15" s="139"/>
      <c r="C15" s="139"/>
      <c r="D15" s="139"/>
      <c r="E15" s="139"/>
      <c r="F15" s="139"/>
      <c r="G15" s="139"/>
      <c r="H15" s="139"/>
      <c r="I15" s="141" t="s">
        <v>7</v>
      </c>
      <c r="J15" s="142"/>
      <c r="K15" s="143"/>
      <c r="L15" s="135" t="s">
        <v>8</v>
      </c>
      <c r="M15" s="25"/>
    </row>
    <row r="16" spans="1:15" ht="29" hidden="1" x14ac:dyDescent="0.35">
      <c r="A16" s="135" t="s">
        <v>3</v>
      </c>
      <c r="B16" s="144" t="s">
        <v>4</v>
      </c>
      <c r="C16" s="135" t="s">
        <v>5</v>
      </c>
      <c r="D16" s="146" t="s">
        <v>6</v>
      </c>
      <c r="E16" s="132" t="s">
        <v>7</v>
      </c>
      <c r="F16" s="133"/>
      <c r="G16" s="134"/>
      <c r="H16" s="135" t="s">
        <v>8</v>
      </c>
      <c r="I16" s="4" t="s">
        <v>10</v>
      </c>
      <c r="J16" s="4" t="s">
        <v>11</v>
      </c>
      <c r="K16" s="4" t="s">
        <v>13</v>
      </c>
      <c r="L16" s="136"/>
      <c r="M16" s="137" t="s">
        <v>9</v>
      </c>
    </row>
    <row r="17" spans="1:13" ht="29" hidden="1" x14ac:dyDescent="0.35">
      <c r="A17" s="136"/>
      <c r="B17" s="145"/>
      <c r="C17" s="136"/>
      <c r="D17" s="147"/>
      <c r="E17" s="4" t="s">
        <v>10</v>
      </c>
      <c r="F17" s="4" t="s">
        <v>11</v>
      </c>
      <c r="G17" s="4" t="s">
        <v>12</v>
      </c>
      <c r="H17" s="136"/>
      <c r="I17" s="10">
        <v>5.4349999999999996</v>
      </c>
      <c r="J17" s="10">
        <v>2.69</v>
      </c>
      <c r="K17" s="10">
        <v>33.28</v>
      </c>
      <c r="L17" s="11">
        <f t="shared" ref="L17:L20" si="1">(I17*4)+(J17*9)+(K17*4)</f>
        <v>179.07</v>
      </c>
      <c r="M17" s="137"/>
    </row>
    <row r="18" spans="1:13" hidden="1" x14ac:dyDescent="0.35">
      <c r="A18" s="29" t="str">
        <f>IF(B18&gt;0,VLOOKUP(B18,[1]TK_Suvestine!A:B,2,FALSE),"")</f>
        <v/>
      </c>
      <c r="B18" s="38"/>
      <c r="C18" s="28" t="str">
        <f t="shared" ref="C18:C21" si="2">IF(D18&gt;0,D18,"")</f>
        <v/>
      </c>
      <c r="D18" s="8"/>
      <c r="E18" s="9" t="str">
        <f>IF(B18&gt;0,VLOOKUP(B18,[1]TK_Suvestine!A:F,3,FALSE)/1000*D18,"")</f>
        <v/>
      </c>
      <c r="F18" s="9" t="str">
        <f>IF(B18&gt;0,VLOOKUP(B18,[1]TK_Suvestine!A:F,4,FALSE)/1000*D18,"")</f>
        <v/>
      </c>
      <c r="G18" s="9" t="str">
        <f>IF(B18&gt;0,VLOOKUP(B18,[1]TK_Suvestine!A:F,5,FALSE)/1000*D18,"")</f>
        <v/>
      </c>
      <c r="H18" s="9" t="str">
        <f>IF(B18&gt;0,VLOOKUP(B18,[1]TK_Suvestine!A:F,6,FALSE)/1000*D18,"")</f>
        <v/>
      </c>
      <c r="I18" s="8">
        <v>2.4</v>
      </c>
      <c r="J18" s="8">
        <v>30</v>
      </c>
      <c r="K18" s="8">
        <v>3.1</v>
      </c>
      <c r="L18" s="11">
        <f t="shared" si="1"/>
        <v>292</v>
      </c>
      <c r="M18" s="12" t="str">
        <f>IF(B18&gt;0,VLOOKUP(B18,[1]TK_Suvestine!A:G,7,FALSE)/1000*D18,"")</f>
        <v/>
      </c>
    </row>
    <row r="19" spans="1:13" hidden="1" x14ac:dyDescent="0.35">
      <c r="A19" s="27" t="str">
        <f>IF(B19&gt;0,VLOOKUP(B19,[1]TK_Suvestine!A:B,2,FALSE),"")</f>
        <v/>
      </c>
      <c r="B19" s="39"/>
      <c r="C19" s="28" t="str">
        <f t="shared" si="2"/>
        <v/>
      </c>
      <c r="D19" s="5"/>
      <c r="E19" s="9" t="str">
        <f>IF(B19&gt;0,VLOOKUP(B19,[1]TK_Suvestine!A:F,3,FALSE)/1000*D19,"")</f>
        <v/>
      </c>
      <c r="F19" s="9" t="str">
        <f>IF(B19&gt;0,VLOOKUP(B19,[1]TK_Suvestine!A:F,4,FALSE)/1000*D19,"")</f>
        <v/>
      </c>
      <c r="G19" s="9" t="str">
        <f>IF(B19&gt;0,VLOOKUP(B19,[1]TK_Suvestine!A:F,5,FALSE)/1000*D19,"")</f>
        <v/>
      </c>
      <c r="H19" s="9" t="str">
        <f>IF(B19&gt;0,VLOOKUP(B19,[1]TK_Suvestine!A:F,6,FALSE)/1000*D19,"")</f>
        <v/>
      </c>
      <c r="I19" s="10">
        <v>0</v>
      </c>
      <c r="J19" s="10">
        <v>0</v>
      </c>
      <c r="K19" s="10">
        <v>0</v>
      </c>
      <c r="L19" s="11">
        <f t="shared" si="1"/>
        <v>0</v>
      </c>
      <c r="M19" s="12" t="str">
        <f>IF(B19&gt;0,VLOOKUP(B19,[1]TK_Suvestine!A:G,7,FALSE)/1000*D19,"")</f>
        <v/>
      </c>
    </row>
    <row r="20" spans="1:13" hidden="1" x14ac:dyDescent="0.35">
      <c r="A20" s="40" t="str">
        <f>IF(B20&gt;0,VLOOKUP(B20,[1]TK_Suvestine!A:B,2,FALSE),"")</f>
        <v/>
      </c>
      <c r="B20" s="41"/>
      <c r="C20" s="28" t="str">
        <f t="shared" si="2"/>
        <v/>
      </c>
      <c r="D20" s="5"/>
      <c r="E20" s="9" t="str">
        <f>IF(B20&gt;0,VLOOKUP(B20,[1]TK_Suvestine!A:F,3,FALSE)/1000*D20,"")</f>
        <v/>
      </c>
      <c r="F20" s="9" t="str">
        <f>IF(B20&gt;0,VLOOKUP(B20,[1]TK_Suvestine!A:F,4,FALSE)/1000*D20,"")</f>
        <v/>
      </c>
      <c r="G20" s="9" t="str">
        <f>IF(B20&gt;0,VLOOKUP(B20,[1]TK_Suvestine!A:F,5,FALSE)/1000*D20,"")</f>
        <v/>
      </c>
      <c r="H20" s="9" t="str">
        <f>IF(B20&gt;0,VLOOKUP(B20,[1]TK_Suvestine!A:F,6,FALSE)/1000*D20,"")</f>
        <v/>
      </c>
      <c r="I20" s="10">
        <v>0</v>
      </c>
      <c r="J20" s="10">
        <v>0</v>
      </c>
      <c r="K20" s="10">
        <v>0</v>
      </c>
      <c r="L20" s="8">
        <f t="shared" si="1"/>
        <v>0</v>
      </c>
      <c r="M20" s="12" t="str">
        <f>IF(B20&gt;0,VLOOKUP(B20,[1]TK_Suvestine!A:G,7,FALSE)/1000*D20,"")</f>
        <v/>
      </c>
    </row>
    <row r="21" spans="1:13" hidden="1" x14ac:dyDescent="0.35">
      <c r="A21" s="29" t="str">
        <f>IF(B21&gt;0,VLOOKUP(B21,[1]TK_Suvestine!A:B,2,FALSE),"")</f>
        <v/>
      </c>
      <c r="B21" s="39"/>
      <c r="C21" s="28" t="str">
        <f t="shared" si="2"/>
        <v/>
      </c>
      <c r="D21" s="5"/>
      <c r="E21" s="9" t="str">
        <f>IF(B21&gt;0,VLOOKUP(B21,[1]TK_Suvestine!A:F,3,FALSE)/1000*D21,"")</f>
        <v/>
      </c>
      <c r="F21" s="9" t="str">
        <f>IF(B21&gt;0,VLOOKUP(B21,[1]TK_Suvestine!A:F,4,FALSE)/1000*D21,"")</f>
        <v/>
      </c>
      <c r="G21" s="9" t="str">
        <f>IF(B21&gt;0,VLOOKUP(B21,[1]TK_Suvestine!A:F,5,FALSE)/1000*D21,"")</f>
        <v/>
      </c>
      <c r="H21" s="9" t="str">
        <f>IF(B21&gt;0,VLOOKUP(B21,[1]TK_Suvestine!A:F,6,FALSE)/1000*D21,"")</f>
        <v/>
      </c>
      <c r="I21" s="8">
        <f>SUM(I17:I20)</f>
        <v>7.8349999999999991</v>
      </c>
      <c r="J21" s="8">
        <f>SUM(J17:J20)</f>
        <v>32.69</v>
      </c>
      <c r="K21" s="8">
        <f>SUM(K17:K20)</f>
        <v>36.380000000000003</v>
      </c>
      <c r="L21" s="8">
        <f>SUM(L17:L20)</f>
        <v>471.07</v>
      </c>
      <c r="M21" s="12" t="str">
        <f>IF(B21&gt;0,VLOOKUP(B21,[1]TK_Suvestine!A:G,7,FALSE)/1000*D21,"")</f>
        <v/>
      </c>
    </row>
    <row r="22" spans="1:13" ht="15" hidden="1" customHeight="1" x14ac:dyDescent="0.35">
      <c r="A22" s="129" t="s">
        <v>15</v>
      </c>
      <c r="B22" s="130"/>
      <c r="C22" s="131"/>
      <c r="D22" s="42"/>
      <c r="E22" s="43">
        <f>SUM(E18:E21)</f>
        <v>0</v>
      </c>
      <c r="F22" s="43">
        <f>SUM(F18:F21)</f>
        <v>0</v>
      </c>
      <c r="G22" s="43">
        <f>SUM(G18:G21)</f>
        <v>0</v>
      </c>
      <c r="H22" s="43">
        <f>SUM(H18:H21)</f>
        <v>0</v>
      </c>
      <c r="M22" s="16">
        <f>SUM(M18:M21)</f>
        <v>0</v>
      </c>
    </row>
    <row r="23" spans="1:13" ht="15" customHeight="1" x14ac:dyDescent="0.35">
      <c r="A23" s="60" t="str">
        <f>IF(B23&gt;0,VLOOKUP(B23,[1]TK_Suvestine!A:B,2,FALSE),"")</f>
        <v>Skryliai (tausojantis)</v>
      </c>
      <c r="B23" s="38" t="s">
        <v>78</v>
      </c>
      <c r="C23" s="5">
        <f t="shared" ref="C23:C24" si="3">IF(D23&gt;0,D23,"")</f>
        <v>120</v>
      </c>
      <c r="D23" s="5">
        <v>120</v>
      </c>
      <c r="E23" s="46">
        <f>IF(B23&gt;0,VLOOKUP(B23,[1]TK_Suvestine!A:F,3,FALSE)/1000*D23,"")</f>
        <v>7.7568240000000008</v>
      </c>
      <c r="F23" s="46">
        <f>IF(B23&gt;0,VLOOKUP(B23,[1]TK_Suvestine!A:F,4,FALSE)/1000*D23,"")</f>
        <v>3.2666760000000004</v>
      </c>
      <c r="G23" s="46">
        <f>IF(B23&gt;0,VLOOKUP(B23,[1]TK_Suvestine!A:F,5,FALSE)/1000*D23,"")</f>
        <v>43.616124000000006</v>
      </c>
      <c r="H23" s="46">
        <f>IF(B23&gt;0,VLOOKUP(B23,[1]TK_Suvestine!A:F,6,FALSE)/1000*D23,"")</f>
        <v>231.17340000000002</v>
      </c>
      <c r="I23" s="8"/>
      <c r="J23" s="8"/>
      <c r="K23" s="8"/>
      <c r="L23" s="8">
        <f t="shared" ref="L23" si="4">(I23*4)+(J23*9)+(K23*4)</f>
        <v>0</v>
      </c>
      <c r="M23" s="12">
        <f>IF(B23&gt;0,VLOOKUP(B23,[1]TK_Suvestine!A:G,7,FALSE)/1000*D23,"")</f>
        <v>0.10050756000000001</v>
      </c>
    </row>
    <row r="24" spans="1:13" ht="15" customHeight="1" x14ac:dyDescent="0.35">
      <c r="A24" s="60" t="str">
        <f>IF(B24&gt;0,VLOOKUP(B24,[1]TK_Suvestine!A:B,2,FALSE),"")</f>
        <v>Grietinė 30%</v>
      </c>
      <c r="B24" s="38" t="s">
        <v>57</v>
      </c>
      <c r="C24" s="5">
        <f t="shared" si="3"/>
        <v>20</v>
      </c>
      <c r="D24" s="5">
        <v>20</v>
      </c>
      <c r="E24" s="46">
        <f>IF(B24&gt;0,VLOOKUP(B24,[1]TK_Suvestine!A:F,3,FALSE)/1000*D24,"")</f>
        <v>0.48</v>
      </c>
      <c r="F24" s="46">
        <f>IF(B24&gt;0,VLOOKUP(B24,[1]TK_Suvestine!A:F,4,FALSE)/1000*D24,"")</f>
        <v>6</v>
      </c>
      <c r="G24" s="46">
        <f>IF(B24&gt;0,VLOOKUP(B24,[1]TK_Suvestine!A:F,5,FALSE)/1000*D24,"")</f>
        <v>0.62</v>
      </c>
      <c r="H24" s="46">
        <f>IF(B24&gt;0,VLOOKUP(B24,[1]TK_Suvestine!A:F,6,FALSE)/1000*D24,"")</f>
        <v>58.6</v>
      </c>
      <c r="I24" s="8"/>
      <c r="J24" s="8"/>
      <c r="K24" s="8"/>
      <c r="L24" s="8"/>
      <c r="M24" s="12"/>
    </row>
    <row r="25" spans="1:13" x14ac:dyDescent="0.35">
      <c r="A25" s="13"/>
      <c r="B25" s="48"/>
      <c r="C25" s="13"/>
      <c r="D25" s="13"/>
      <c r="E25" s="13"/>
      <c r="F25" s="13"/>
      <c r="G25" s="13"/>
      <c r="H25" s="13"/>
    </row>
    <row r="27" spans="1:13" x14ac:dyDescent="0.35">
      <c r="E27" s="49"/>
    </row>
  </sheetData>
  <mergeCells count="23">
    <mergeCell ref="I3:L3"/>
    <mergeCell ref="A4:H4"/>
    <mergeCell ref="I4:K4"/>
    <mergeCell ref="L4:L5"/>
    <mergeCell ref="A5:A6"/>
    <mergeCell ref="B5:B6"/>
    <mergeCell ref="C5:C6"/>
    <mergeCell ref="D5:D6"/>
    <mergeCell ref="A22:C22"/>
    <mergeCell ref="E5:G5"/>
    <mergeCell ref="H5:H6"/>
    <mergeCell ref="M5:M6"/>
    <mergeCell ref="I14:L14"/>
    <mergeCell ref="A15:H15"/>
    <mergeCell ref="I15:K15"/>
    <mergeCell ref="L15:L16"/>
    <mergeCell ref="A16:A17"/>
    <mergeCell ref="B16:B17"/>
    <mergeCell ref="C16:C17"/>
    <mergeCell ref="D16:D17"/>
    <mergeCell ref="E16:G16"/>
    <mergeCell ref="H16:H17"/>
    <mergeCell ref="M16:M17"/>
  </mergeCells>
  <pageMargins left="0.70866141732283472" right="0.70866141732283472" top="0.74803149606299213" bottom="0.74803149606299213" header="0.31496062992125984" footer="0.31496062992125984"/>
  <pageSetup paperSize="9" scale="93" orientation="portrait" r:id="rId1"/>
  <headerFooter>
    <oddFooter>&amp;C8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Lapas312">
    <tabColor rgb="FFFFC000"/>
    <pageSetUpPr fitToPage="1"/>
  </sheetPr>
  <dimension ref="A1:O28"/>
  <sheetViews>
    <sheetView showWhiteSpace="0" zoomScaleNormal="100" workbookViewId="0">
      <selection activeCell="E29" sqref="E29"/>
    </sheetView>
  </sheetViews>
  <sheetFormatPr defaultRowHeight="14.5" x14ac:dyDescent="0.35"/>
  <cols>
    <col min="1" max="1" width="36.08984375" style="37" customWidth="1"/>
    <col min="2" max="2" width="5.7265625" style="2" customWidth="1"/>
    <col min="3" max="3" width="9.7265625" style="3" customWidth="1"/>
    <col min="4" max="4" width="8.81640625" style="3" hidden="1" customWidth="1"/>
    <col min="5" max="5" width="9.08984375" style="3"/>
    <col min="6" max="6" width="8.54296875" style="3" customWidth="1"/>
    <col min="7" max="7" width="11.7265625" style="3" customWidth="1"/>
    <col min="8" max="8" width="8.81640625" style="3" customWidth="1"/>
    <col min="9" max="9" width="10.36328125" style="3" hidden="1" customWidth="1"/>
    <col min="10" max="10" width="10.54296875" style="3" hidden="1" customWidth="1"/>
    <col min="11" max="11" width="10" style="3" hidden="1" customWidth="1"/>
    <col min="12" max="12" width="9.54296875" style="3" hidden="1" customWidth="1"/>
    <col min="13" max="13" width="11.81640625" style="3" hidden="1" customWidth="1"/>
    <col min="14" max="256" width="9.08984375" style="3"/>
    <col min="257" max="257" width="66.26953125" style="3" customWidth="1"/>
    <col min="258" max="258" width="5.7265625" style="3" customWidth="1"/>
    <col min="259" max="259" width="7.54296875" style="3" customWidth="1"/>
    <col min="260" max="260" width="8.81640625" style="3" customWidth="1"/>
    <col min="261" max="261" width="9.08984375" style="3"/>
    <col min="262" max="262" width="8.54296875" style="3" customWidth="1"/>
    <col min="263" max="263" width="12.54296875" style="3" customWidth="1"/>
    <col min="264" max="264" width="11.54296875" style="3" customWidth="1"/>
    <col min="265" max="268" width="0" style="3" hidden="1" customWidth="1"/>
    <col min="269" max="512" width="9.08984375" style="3"/>
    <col min="513" max="513" width="66.26953125" style="3" customWidth="1"/>
    <col min="514" max="514" width="5.7265625" style="3" customWidth="1"/>
    <col min="515" max="515" width="7.54296875" style="3" customWidth="1"/>
    <col min="516" max="516" width="8.81640625" style="3" customWidth="1"/>
    <col min="517" max="517" width="9.08984375" style="3"/>
    <col min="518" max="518" width="8.54296875" style="3" customWidth="1"/>
    <col min="519" max="519" width="12.54296875" style="3" customWidth="1"/>
    <col min="520" max="520" width="11.54296875" style="3" customWidth="1"/>
    <col min="521" max="524" width="0" style="3" hidden="1" customWidth="1"/>
    <col min="525" max="768" width="9.08984375" style="3"/>
    <col min="769" max="769" width="66.26953125" style="3" customWidth="1"/>
    <col min="770" max="770" width="5.7265625" style="3" customWidth="1"/>
    <col min="771" max="771" width="7.54296875" style="3" customWidth="1"/>
    <col min="772" max="772" width="8.81640625" style="3" customWidth="1"/>
    <col min="773" max="773" width="9.08984375" style="3"/>
    <col min="774" max="774" width="8.54296875" style="3" customWidth="1"/>
    <col min="775" max="775" width="12.54296875" style="3" customWidth="1"/>
    <col min="776" max="776" width="11.54296875" style="3" customWidth="1"/>
    <col min="777" max="780" width="0" style="3" hidden="1" customWidth="1"/>
    <col min="781" max="1024" width="9.08984375" style="3"/>
    <col min="1025" max="1025" width="66.26953125" style="3" customWidth="1"/>
    <col min="1026" max="1026" width="5.7265625" style="3" customWidth="1"/>
    <col min="1027" max="1027" width="7.54296875" style="3" customWidth="1"/>
    <col min="1028" max="1028" width="8.81640625" style="3" customWidth="1"/>
    <col min="1029" max="1029" width="9.08984375" style="3"/>
    <col min="1030" max="1030" width="8.54296875" style="3" customWidth="1"/>
    <col min="1031" max="1031" width="12.54296875" style="3" customWidth="1"/>
    <col min="1032" max="1032" width="11.54296875" style="3" customWidth="1"/>
    <col min="1033" max="1036" width="0" style="3" hidden="1" customWidth="1"/>
    <col min="1037" max="1280" width="9.08984375" style="3"/>
    <col min="1281" max="1281" width="66.26953125" style="3" customWidth="1"/>
    <col min="1282" max="1282" width="5.7265625" style="3" customWidth="1"/>
    <col min="1283" max="1283" width="7.54296875" style="3" customWidth="1"/>
    <col min="1284" max="1284" width="8.81640625" style="3" customWidth="1"/>
    <col min="1285" max="1285" width="9.08984375" style="3"/>
    <col min="1286" max="1286" width="8.54296875" style="3" customWidth="1"/>
    <col min="1287" max="1287" width="12.54296875" style="3" customWidth="1"/>
    <col min="1288" max="1288" width="11.54296875" style="3" customWidth="1"/>
    <col min="1289" max="1292" width="0" style="3" hidden="1" customWidth="1"/>
    <col min="1293" max="1536" width="9.08984375" style="3"/>
    <col min="1537" max="1537" width="66.26953125" style="3" customWidth="1"/>
    <col min="1538" max="1538" width="5.7265625" style="3" customWidth="1"/>
    <col min="1539" max="1539" width="7.54296875" style="3" customWidth="1"/>
    <col min="1540" max="1540" width="8.81640625" style="3" customWidth="1"/>
    <col min="1541" max="1541" width="9.08984375" style="3"/>
    <col min="1542" max="1542" width="8.54296875" style="3" customWidth="1"/>
    <col min="1543" max="1543" width="12.54296875" style="3" customWidth="1"/>
    <col min="1544" max="1544" width="11.54296875" style="3" customWidth="1"/>
    <col min="1545" max="1548" width="0" style="3" hidden="1" customWidth="1"/>
    <col min="1549" max="1792" width="9.08984375" style="3"/>
    <col min="1793" max="1793" width="66.26953125" style="3" customWidth="1"/>
    <col min="1794" max="1794" width="5.7265625" style="3" customWidth="1"/>
    <col min="1795" max="1795" width="7.54296875" style="3" customWidth="1"/>
    <col min="1796" max="1796" width="8.81640625" style="3" customWidth="1"/>
    <col min="1797" max="1797" width="9.08984375" style="3"/>
    <col min="1798" max="1798" width="8.54296875" style="3" customWidth="1"/>
    <col min="1799" max="1799" width="12.54296875" style="3" customWidth="1"/>
    <col min="1800" max="1800" width="11.54296875" style="3" customWidth="1"/>
    <col min="1801" max="1804" width="0" style="3" hidden="1" customWidth="1"/>
    <col min="1805" max="2048" width="9.08984375" style="3"/>
    <col min="2049" max="2049" width="66.26953125" style="3" customWidth="1"/>
    <col min="2050" max="2050" width="5.7265625" style="3" customWidth="1"/>
    <col min="2051" max="2051" width="7.54296875" style="3" customWidth="1"/>
    <col min="2052" max="2052" width="8.81640625" style="3" customWidth="1"/>
    <col min="2053" max="2053" width="9.08984375" style="3"/>
    <col min="2054" max="2054" width="8.54296875" style="3" customWidth="1"/>
    <col min="2055" max="2055" width="12.54296875" style="3" customWidth="1"/>
    <col min="2056" max="2056" width="11.54296875" style="3" customWidth="1"/>
    <col min="2057" max="2060" width="0" style="3" hidden="1" customWidth="1"/>
    <col min="2061" max="2304" width="9.08984375" style="3"/>
    <col min="2305" max="2305" width="66.26953125" style="3" customWidth="1"/>
    <col min="2306" max="2306" width="5.7265625" style="3" customWidth="1"/>
    <col min="2307" max="2307" width="7.54296875" style="3" customWidth="1"/>
    <col min="2308" max="2308" width="8.81640625" style="3" customWidth="1"/>
    <col min="2309" max="2309" width="9.08984375" style="3"/>
    <col min="2310" max="2310" width="8.54296875" style="3" customWidth="1"/>
    <col min="2311" max="2311" width="12.54296875" style="3" customWidth="1"/>
    <col min="2312" max="2312" width="11.54296875" style="3" customWidth="1"/>
    <col min="2313" max="2316" width="0" style="3" hidden="1" customWidth="1"/>
    <col min="2317" max="2560" width="9.08984375" style="3"/>
    <col min="2561" max="2561" width="66.26953125" style="3" customWidth="1"/>
    <col min="2562" max="2562" width="5.7265625" style="3" customWidth="1"/>
    <col min="2563" max="2563" width="7.54296875" style="3" customWidth="1"/>
    <col min="2564" max="2564" width="8.81640625" style="3" customWidth="1"/>
    <col min="2565" max="2565" width="9.08984375" style="3"/>
    <col min="2566" max="2566" width="8.54296875" style="3" customWidth="1"/>
    <col min="2567" max="2567" width="12.54296875" style="3" customWidth="1"/>
    <col min="2568" max="2568" width="11.54296875" style="3" customWidth="1"/>
    <col min="2569" max="2572" width="0" style="3" hidden="1" customWidth="1"/>
    <col min="2573" max="2816" width="9.08984375" style="3"/>
    <col min="2817" max="2817" width="66.26953125" style="3" customWidth="1"/>
    <col min="2818" max="2818" width="5.7265625" style="3" customWidth="1"/>
    <col min="2819" max="2819" width="7.54296875" style="3" customWidth="1"/>
    <col min="2820" max="2820" width="8.81640625" style="3" customWidth="1"/>
    <col min="2821" max="2821" width="9.08984375" style="3"/>
    <col min="2822" max="2822" width="8.54296875" style="3" customWidth="1"/>
    <col min="2823" max="2823" width="12.54296875" style="3" customWidth="1"/>
    <col min="2824" max="2824" width="11.54296875" style="3" customWidth="1"/>
    <col min="2825" max="2828" width="0" style="3" hidden="1" customWidth="1"/>
    <col min="2829" max="3072" width="9.08984375" style="3"/>
    <col min="3073" max="3073" width="66.26953125" style="3" customWidth="1"/>
    <col min="3074" max="3074" width="5.7265625" style="3" customWidth="1"/>
    <col min="3075" max="3075" width="7.54296875" style="3" customWidth="1"/>
    <col min="3076" max="3076" width="8.81640625" style="3" customWidth="1"/>
    <col min="3077" max="3077" width="9.08984375" style="3"/>
    <col min="3078" max="3078" width="8.54296875" style="3" customWidth="1"/>
    <col min="3079" max="3079" width="12.54296875" style="3" customWidth="1"/>
    <col min="3080" max="3080" width="11.54296875" style="3" customWidth="1"/>
    <col min="3081" max="3084" width="0" style="3" hidden="1" customWidth="1"/>
    <col min="3085" max="3328" width="9.08984375" style="3"/>
    <col min="3329" max="3329" width="66.26953125" style="3" customWidth="1"/>
    <col min="3330" max="3330" width="5.7265625" style="3" customWidth="1"/>
    <col min="3331" max="3331" width="7.54296875" style="3" customWidth="1"/>
    <col min="3332" max="3332" width="8.81640625" style="3" customWidth="1"/>
    <col min="3333" max="3333" width="9.08984375" style="3"/>
    <col min="3334" max="3334" width="8.54296875" style="3" customWidth="1"/>
    <col min="3335" max="3335" width="12.54296875" style="3" customWidth="1"/>
    <col min="3336" max="3336" width="11.54296875" style="3" customWidth="1"/>
    <col min="3337" max="3340" width="0" style="3" hidden="1" customWidth="1"/>
    <col min="3341" max="3584" width="9.08984375" style="3"/>
    <col min="3585" max="3585" width="66.26953125" style="3" customWidth="1"/>
    <col min="3586" max="3586" width="5.7265625" style="3" customWidth="1"/>
    <col min="3587" max="3587" width="7.54296875" style="3" customWidth="1"/>
    <col min="3588" max="3588" width="8.81640625" style="3" customWidth="1"/>
    <col min="3589" max="3589" width="9.08984375" style="3"/>
    <col min="3590" max="3590" width="8.54296875" style="3" customWidth="1"/>
    <col min="3591" max="3591" width="12.54296875" style="3" customWidth="1"/>
    <col min="3592" max="3592" width="11.54296875" style="3" customWidth="1"/>
    <col min="3593" max="3596" width="0" style="3" hidden="1" customWidth="1"/>
    <col min="3597" max="3840" width="9.08984375" style="3"/>
    <col min="3841" max="3841" width="66.26953125" style="3" customWidth="1"/>
    <col min="3842" max="3842" width="5.7265625" style="3" customWidth="1"/>
    <col min="3843" max="3843" width="7.54296875" style="3" customWidth="1"/>
    <col min="3844" max="3844" width="8.81640625" style="3" customWidth="1"/>
    <col min="3845" max="3845" width="9.08984375" style="3"/>
    <col min="3846" max="3846" width="8.54296875" style="3" customWidth="1"/>
    <col min="3847" max="3847" width="12.54296875" style="3" customWidth="1"/>
    <col min="3848" max="3848" width="11.54296875" style="3" customWidth="1"/>
    <col min="3849" max="3852" width="0" style="3" hidden="1" customWidth="1"/>
    <col min="3853" max="4096" width="9.08984375" style="3"/>
    <col min="4097" max="4097" width="66.26953125" style="3" customWidth="1"/>
    <col min="4098" max="4098" width="5.7265625" style="3" customWidth="1"/>
    <col min="4099" max="4099" width="7.54296875" style="3" customWidth="1"/>
    <col min="4100" max="4100" width="8.81640625" style="3" customWidth="1"/>
    <col min="4101" max="4101" width="9.08984375" style="3"/>
    <col min="4102" max="4102" width="8.54296875" style="3" customWidth="1"/>
    <col min="4103" max="4103" width="12.54296875" style="3" customWidth="1"/>
    <col min="4104" max="4104" width="11.54296875" style="3" customWidth="1"/>
    <col min="4105" max="4108" width="0" style="3" hidden="1" customWidth="1"/>
    <col min="4109" max="4352" width="9.08984375" style="3"/>
    <col min="4353" max="4353" width="66.26953125" style="3" customWidth="1"/>
    <col min="4354" max="4354" width="5.7265625" style="3" customWidth="1"/>
    <col min="4355" max="4355" width="7.54296875" style="3" customWidth="1"/>
    <col min="4356" max="4356" width="8.81640625" style="3" customWidth="1"/>
    <col min="4357" max="4357" width="9.08984375" style="3"/>
    <col min="4358" max="4358" width="8.54296875" style="3" customWidth="1"/>
    <col min="4359" max="4359" width="12.54296875" style="3" customWidth="1"/>
    <col min="4360" max="4360" width="11.54296875" style="3" customWidth="1"/>
    <col min="4361" max="4364" width="0" style="3" hidden="1" customWidth="1"/>
    <col min="4365" max="4608" width="9.08984375" style="3"/>
    <col min="4609" max="4609" width="66.26953125" style="3" customWidth="1"/>
    <col min="4610" max="4610" width="5.7265625" style="3" customWidth="1"/>
    <col min="4611" max="4611" width="7.54296875" style="3" customWidth="1"/>
    <col min="4612" max="4612" width="8.81640625" style="3" customWidth="1"/>
    <col min="4613" max="4613" width="9.08984375" style="3"/>
    <col min="4614" max="4614" width="8.54296875" style="3" customWidth="1"/>
    <col min="4615" max="4615" width="12.54296875" style="3" customWidth="1"/>
    <col min="4616" max="4616" width="11.54296875" style="3" customWidth="1"/>
    <col min="4617" max="4620" width="0" style="3" hidden="1" customWidth="1"/>
    <col min="4621" max="4864" width="9.08984375" style="3"/>
    <col min="4865" max="4865" width="66.26953125" style="3" customWidth="1"/>
    <col min="4866" max="4866" width="5.7265625" style="3" customWidth="1"/>
    <col min="4867" max="4867" width="7.54296875" style="3" customWidth="1"/>
    <col min="4868" max="4868" width="8.81640625" style="3" customWidth="1"/>
    <col min="4869" max="4869" width="9.08984375" style="3"/>
    <col min="4870" max="4870" width="8.54296875" style="3" customWidth="1"/>
    <col min="4871" max="4871" width="12.54296875" style="3" customWidth="1"/>
    <col min="4872" max="4872" width="11.54296875" style="3" customWidth="1"/>
    <col min="4873" max="4876" width="0" style="3" hidden="1" customWidth="1"/>
    <col min="4877" max="5120" width="9.08984375" style="3"/>
    <col min="5121" max="5121" width="66.26953125" style="3" customWidth="1"/>
    <col min="5122" max="5122" width="5.7265625" style="3" customWidth="1"/>
    <col min="5123" max="5123" width="7.54296875" style="3" customWidth="1"/>
    <col min="5124" max="5124" width="8.81640625" style="3" customWidth="1"/>
    <col min="5125" max="5125" width="9.08984375" style="3"/>
    <col min="5126" max="5126" width="8.54296875" style="3" customWidth="1"/>
    <col min="5127" max="5127" width="12.54296875" style="3" customWidth="1"/>
    <col min="5128" max="5128" width="11.54296875" style="3" customWidth="1"/>
    <col min="5129" max="5132" width="0" style="3" hidden="1" customWidth="1"/>
    <col min="5133" max="5376" width="9.08984375" style="3"/>
    <col min="5377" max="5377" width="66.26953125" style="3" customWidth="1"/>
    <col min="5378" max="5378" width="5.7265625" style="3" customWidth="1"/>
    <col min="5379" max="5379" width="7.54296875" style="3" customWidth="1"/>
    <col min="5380" max="5380" width="8.81640625" style="3" customWidth="1"/>
    <col min="5381" max="5381" width="9.08984375" style="3"/>
    <col min="5382" max="5382" width="8.54296875" style="3" customWidth="1"/>
    <col min="5383" max="5383" width="12.54296875" style="3" customWidth="1"/>
    <col min="5384" max="5384" width="11.54296875" style="3" customWidth="1"/>
    <col min="5385" max="5388" width="0" style="3" hidden="1" customWidth="1"/>
    <col min="5389" max="5632" width="9.08984375" style="3"/>
    <col min="5633" max="5633" width="66.26953125" style="3" customWidth="1"/>
    <col min="5634" max="5634" width="5.7265625" style="3" customWidth="1"/>
    <col min="5635" max="5635" width="7.54296875" style="3" customWidth="1"/>
    <col min="5636" max="5636" width="8.81640625" style="3" customWidth="1"/>
    <col min="5637" max="5637" width="9.08984375" style="3"/>
    <col min="5638" max="5638" width="8.54296875" style="3" customWidth="1"/>
    <col min="5639" max="5639" width="12.54296875" style="3" customWidth="1"/>
    <col min="5640" max="5640" width="11.54296875" style="3" customWidth="1"/>
    <col min="5641" max="5644" width="0" style="3" hidden="1" customWidth="1"/>
    <col min="5645" max="5888" width="9.08984375" style="3"/>
    <col min="5889" max="5889" width="66.26953125" style="3" customWidth="1"/>
    <col min="5890" max="5890" width="5.7265625" style="3" customWidth="1"/>
    <col min="5891" max="5891" width="7.54296875" style="3" customWidth="1"/>
    <col min="5892" max="5892" width="8.81640625" style="3" customWidth="1"/>
    <col min="5893" max="5893" width="9.08984375" style="3"/>
    <col min="5894" max="5894" width="8.54296875" style="3" customWidth="1"/>
    <col min="5895" max="5895" width="12.54296875" style="3" customWidth="1"/>
    <col min="5896" max="5896" width="11.54296875" style="3" customWidth="1"/>
    <col min="5897" max="5900" width="0" style="3" hidden="1" customWidth="1"/>
    <col min="5901" max="6144" width="9.08984375" style="3"/>
    <col min="6145" max="6145" width="66.26953125" style="3" customWidth="1"/>
    <col min="6146" max="6146" width="5.7265625" style="3" customWidth="1"/>
    <col min="6147" max="6147" width="7.54296875" style="3" customWidth="1"/>
    <col min="6148" max="6148" width="8.81640625" style="3" customWidth="1"/>
    <col min="6149" max="6149" width="9.08984375" style="3"/>
    <col min="6150" max="6150" width="8.54296875" style="3" customWidth="1"/>
    <col min="6151" max="6151" width="12.54296875" style="3" customWidth="1"/>
    <col min="6152" max="6152" width="11.54296875" style="3" customWidth="1"/>
    <col min="6153" max="6156" width="0" style="3" hidden="1" customWidth="1"/>
    <col min="6157" max="6400" width="9.08984375" style="3"/>
    <col min="6401" max="6401" width="66.26953125" style="3" customWidth="1"/>
    <col min="6402" max="6402" width="5.7265625" style="3" customWidth="1"/>
    <col min="6403" max="6403" width="7.54296875" style="3" customWidth="1"/>
    <col min="6404" max="6404" width="8.81640625" style="3" customWidth="1"/>
    <col min="6405" max="6405" width="9.08984375" style="3"/>
    <col min="6406" max="6406" width="8.54296875" style="3" customWidth="1"/>
    <col min="6407" max="6407" width="12.54296875" style="3" customWidth="1"/>
    <col min="6408" max="6408" width="11.54296875" style="3" customWidth="1"/>
    <col min="6409" max="6412" width="0" style="3" hidden="1" customWidth="1"/>
    <col min="6413" max="6656" width="9.08984375" style="3"/>
    <col min="6657" max="6657" width="66.26953125" style="3" customWidth="1"/>
    <col min="6658" max="6658" width="5.7265625" style="3" customWidth="1"/>
    <col min="6659" max="6659" width="7.54296875" style="3" customWidth="1"/>
    <col min="6660" max="6660" width="8.81640625" style="3" customWidth="1"/>
    <col min="6661" max="6661" width="9.08984375" style="3"/>
    <col min="6662" max="6662" width="8.54296875" style="3" customWidth="1"/>
    <col min="6663" max="6663" width="12.54296875" style="3" customWidth="1"/>
    <col min="6664" max="6664" width="11.54296875" style="3" customWidth="1"/>
    <col min="6665" max="6668" width="0" style="3" hidden="1" customWidth="1"/>
    <col min="6669" max="6912" width="9.08984375" style="3"/>
    <col min="6913" max="6913" width="66.26953125" style="3" customWidth="1"/>
    <col min="6914" max="6914" width="5.7265625" style="3" customWidth="1"/>
    <col min="6915" max="6915" width="7.54296875" style="3" customWidth="1"/>
    <col min="6916" max="6916" width="8.81640625" style="3" customWidth="1"/>
    <col min="6917" max="6917" width="9.08984375" style="3"/>
    <col min="6918" max="6918" width="8.54296875" style="3" customWidth="1"/>
    <col min="6919" max="6919" width="12.54296875" style="3" customWidth="1"/>
    <col min="6920" max="6920" width="11.54296875" style="3" customWidth="1"/>
    <col min="6921" max="6924" width="0" style="3" hidden="1" customWidth="1"/>
    <col min="6925" max="7168" width="9.08984375" style="3"/>
    <col min="7169" max="7169" width="66.26953125" style="3" customWidth="1"/>
    <col min="7170" max="7170" width="5.7265625" style="3" customWidth="1"/>
    <col min="7171" max="7171" width="7.54296875" style="3" customWidth="1"/>
    <col min="7172" max="7172" width="8.81640625" style="3" customWidth="1"/>
    <col min="7173" max="7173" width="9.08984375" style="3"/>
    <col min="7174" max="7174" width="8.54296875" style="3" customWidth="1"/>
    <col min="7175" max="7175" width="12.54296875" style="3" customWidth="1"/>
    <col min="7176" max="7176" width="11.54296875" style="3" customWidth="1"/>
    <col min="7177" max="7180" width="0" style="3" hidden="1" customWidth="1"/>
    <col min="7181" max="7424" width="9.08984375" style="3"/>
    <col min="7425" max="7425" width="66.26953125" style="3" customWidth="1"/>
    <col min="7426" max="7426" width="5.7265625" style="3" customWidth="1"/>
    <col min="7427" max="7427" width="7.54296875" style="3" customWidth="1"/>
    <col min="7428" max="7428" width="8.81640625" style="3" customWidth="1"/>
    <col min="7429" max="7429" width="9.08984375" style="3"/>
    <col min="7430" max="7430" width="8.54296875" style="3" customWidth="1"/>
    <col min="7431" max="7431" width="12.54296875" style="3" customWidth="1"/>
    <col min="7432" max="7432" width="11.54296875" style="3" customWidth="1"/>
    <col min="7433" max="7436" width="0" style="3" hidden="1" customWidth="1"/>
    <col min="7437" max="7680" width="9.08984375" style="3"/>
    <col min="7681" max="7681" width="66.26953125" style="3" customWidth="1"/>
    <col min="7682" max="7682" width="5.7265625" style="3" customWidth="1"/>
    <col min="7683" max="7683" width="7.54296875" style="3" customWidth="1"/>
    <col min="7684" max="7684" width="8.81640625" style="3" customWidth="1"/>
    <col min="7685" max="7685" width="9.08984375" style="3"/>
    <col min="7686" max="7686" width="8.54296875" style="3" customWidth="1"/>
    <col min="7687" max="7687" width="12.54296875" style="3" customWidth="1"/>
    <col min="7688" max="7688" width="11.54296875" style="3" customWidth="1"/>
    <col min="7689" max="7692" width="0" style="3" hidden="1" customWidth="1"/>
    <col min="7693" max="7936" width="9.08984375" style="3"/>
    <col min="7937" max="7937" width="66.26953125" style="3" customWidth="1"/>
    <col min="7938" max="7938" width="5.7265625" style="3" customWidth="1"/>
    <col min="7939" max="7939" width="7.54296875" style="3" customWidth="1"/>
    <col min="7940" max="7940" width="8.81640625" style="3" customWidth="1"/>
    <col min="7941" max="7941" width="9.08984375" style="3"/>
    <col min="7942" max="7942" width="8.54296875" style="3" customWidth="1"/>
    <col min="7943" max="7943" width="12.54296875" style="3" customWidth="1"/>
    <col min="7944" max="7944" width="11.54296875" style="3" customWidth="1"/>
    <col min="7945" max="7948" width="0" style="3" hidden="1" customWidth="1"/>
    <col min="7949" max="8192" width="9.08984375" style="3"/>
    <col min="8193" max="8193" width="66.26953125" style="3" customWidth="1"/>
    <col min="8194" max="8194" width="5.7265625" style="3" customWidth="1"/>
    <col min="8195" max="8195" width="7.54296875" style="3" customWidth="1"/>
    <col min="8196" max="8196" width="8.81640625" style="3" customWidth="1"/>
    <col min="8197" max="8197" width="9.08984375" style="3"/>
    <col min="8198" max="8198" width="8.54296875" style="3" customWidth="1"/>
    <col min="8199" max="8199" width="12.54296875" style="3" customWidth="1"/>
    <col min="8200" max="8200" width="11.54296875" style="3" customWidth="1"/>
    <col min="8201" max="8204" width="0" style="3" hidden="1" customWidth="1"/>
    <col min="8205" max="8448" width="9.08984375" style="3"/>
    <col min="8449" max="8449" width="66.26953125" style="3" customWidth="1"/>
    <col min="8450" max="8450" width="5.7265625" style="3" customWidth="1"/>
    <col min="8451" max="8451" width="7.54296875" style="3" customWidth="1"/>
    <col min="8452" max="8452" width="8.81640625" style="3" customWidth="1"/>
    <col min="8453" max="8453" width="9.08984375" style="3"/>
    <col min="8454" max="8454" width="8.54296875" style="3" customWidth="1"/>
    <col min="8455" max="8455" width="12.54296875" style="3" customWidth="1"/>
    <col min="8456" max="8456" width="11.54296875" style="3" customWidth="1"/>
    <col min="8457" max="8460" width="0" style="3" hidden="1" customWidth="1"/>
    <col min="8461" max="8704" width="9.08984375" style="3"/>
    <col min="8705" max="8705" width="66.26953125" style="3" customWidth="1"/>
    <col min="8706" max="8706" width="5.7265625" style="3" customWidth="1"/>
    <col min="8707" max="8707" width="7.54296875" style="3" customWidth="1"/>
    <col min="8708" max="8708" width="8.81640625" style="3" customWidth="1"/>
    <col min="8709" max="8709" width="9.08984375" style="3"/>
    <col min="8710" max="8710" width="8.54296875" style="3" customWidth="1"/>
    <col min="8711" max="8711" width="12.54296875" style="3" customWidth="1"/>
    <col min="8712" max="8712" width="11.54296875" style="3" customWidth="1"/>
    <col min="8713" max="8716" width="0" style="3" hidden="1" customWidth="1"/>
    <col min="8717" max="8960" width="9.08984375" style="3"/>
    <col min="8961" max="8961" width="66.26953125" style="3" customWidth="1"/>
    <col min="8962" max="8962" width="5.7265625" style="3" customWidth="1"/>
    <col min="8963" max="8963" width="7.54296875" style="3" customWidth="1"/>
    <col min="8964" max="8964" width="8.81640625" style="3" customWidth="1"/>
    <col min="8965" max="8965" width="9.08984375" style="3"/>
    <col min="8966" max="8966" width="8.54296875" style="3" customWidth="1"/>
    <col min="8967" max="8967" width="12.54296875" style="3" customWidth="1"/>
    <col min="8968" max="8968" width="11.54296875" style="3" customWidth="1"/>
    <col min="8969" max="8972" width="0" style="3" hidden="1" customWidth="1"/>
    <col min="8973" max="9216" width="9.08984375" style="3"/>
    <col min="9217" max="9217" width="66.26953125" style="3" customWidth="1"/>
    <col min="9218" max="9218" width="5.7265625" style="3" customWidth="1"/>
    <col min="9219" max="9219" width="7.54296875" style="3" customWidth="1"/>
    <col min="9220" max="9220" width="8.81640625" style="3" customWidth="1"/>
    <col min="9221" max="9221" width="9.08984375" style="3"/>
    <col min="9222" max="9222" width="8.54296875" style="3" customWidth="1"/>
    <col min="9223" max="9223" width="12.54296875" style="3" customWidth="1"/>
    <col min="9224" max="9224" width="11.54296875" style="3" customWidth="1"/>
    <col min="9225" max="9228" width="0" style="3" hidden="1" customWidth="1"/>
    <col min="9229" max="9472" width="9.08984375" style="3"/>
    <col min="9473" max="9473" width="66.26953125" style="3" customWidth="1"/>
    <col min="9474" max="9474" width="5.7265625" style="3" customWidth="1"/>
    <col min="9475" max="9475" width="7.54296875" style="3" customWidth="1"/>
    <col min="9476" max="9476" width="8.81640625" style="3" customWidth="1"/>
    <col min="9477" max="9477" width="9.08984375" style="3"/>
    <col min="9478" max="9478" width="8.54296875" style="3" customWidth="1"/>
    <col min="9479" max="9479" width="12.54296875" style="3" customWidth="1"/>
    <col min="9480" max="9480" width="11.54296875" style="3" customWidth="1"/>
    <col min="9481" max="9484" width="0" style="3" hidden="1" customWidth="1"/>
    <col min="9485" max="9728" width="9.08984375" style="3"/>
    <col min="9729" max="9729" width="66.26953125" style="3" customWidth="1"/>
    <col min="9730" max="9730" width="5.7265625" style="3" customWidth="1"/>
    <col min="9731" max="9731" width="7.54296875" style="3" customWidth="1"/>
    <col min="9732" max="9732" width="8.81640625" style="3" customWidth="1"/>
    <col min="9733" max="9733" width="9.08984375" style="3"/>
    <col min="9734" max="9734" width="8.54296875" style="3" customWidth="1"/>
    <col min="9735" max="9735" width="12.54296875" style="3" customWidth="1"/>
    <col min="9736" max="9736" width="11.54296875" style="3" customWidth="1"/>
    <col min="9737" max="9740" width="0" style="3" hidden="1" customWidth="1"/>
    <col min="9741" max="9984" width="9.08984375" style="3"/>
    <col min="9985" max="9985" width="66.26953125" style="3" customWidth="1"/>
    <col min="9986" max="9986" width="5.7265625" style="3" customWidth="1"/>
    <col min="9987" max="9987" width="7.54296875" style="3" customWidth="1"/>
    <col min="9988" max="9988" width="8.81640625" style="3" customWidth="1"/>
    <col min="9989" max="9989" width="9.08984375" style="3"/>
    <col min="9990" max="9990" width="8.54296875" style="3" customWidth="1"/>
    <col min="9991" max="9991" width="12.54296875" style="3" customWidth="1"/>
    <col min="9992" max="9992" width="11.54296875" style="3" customWidth="1"/>
    <col min="9993" max="9996" width="0" style="3" hidden="1" customWidth="1"/>
    <col min="9997" max="10240" width="9.08984375" style="3"/>
    <col min="10241" max="10241" width="66.26953125" style="3" customWidth="1"/>
    <col min="10242" max="10242" width="5.7265625" style="3" customWidth="1"/>
    <col min="10243" max="10243" width="7.54296875" style="3" customWidth="1"/>
    <col min="10244" max="10244" width="8.81640625" style="3" customWidth="1"/>
    <col min="10245" max="10245" width="9.08984375" style="3"/>
    <col min="10246" max="10246" width="8.54296875" style="3" customWidth="1"/>
    <col min="10247" max="10247" width="12.54296875" style="3" customWidth="1"/>
    <col min="10248" max="10248" width="11.54296875" style="3" customWidth="1"/>
    <col min="10249" max="10252" width="0" style="3" hidden="1" customWidth="1"/>
    <col min="10253" max="10496" width="9.08984375" style="3"/>
    <col min="10497" max="10497" width="66.26953125" style="3" customWidth="1"/>
    <col min="10498" max="10498" width="5.7265625" style="3" customWidth="1"/>
    <col min="10499" max="10499" width="7.54296875" style="3" customWidth="1"/>
    <col min="10500" max="10500" width="8.81640625" style="3" customWidth="1"/>
    <col min="10501" max="10501" width="9.08984375" style="3"/>
    <col min="10502" max="10502" width="8.54296875" style="3" customWidth="1"/>
    <col min="10503" max="10503" width="12.54296875" style="3" customWidth="1"/>
    <col min="10504" max="10504" width="11.54296875" style="3" customWidth="1"/>
    <col min="10505" max="10508" width="0" style="3" hidden="1" customWidth="1"/>
    <col min="10509" max="10752" width="9.08984375" style="3"/>
    <col min="10753" max="10753" width="66.26953125" style="3" customWidth="1"/>
    <col min="10754" max="10754" width="5.7265625" style="3" customWidth="1"/>
    <col min="10755" max="10755" width="7.54296875" style="3" customWidth="1"/>
    <col min="10756" max="10756" width="8.81640625" style="3" customWidth="1"/>
    <col min="10757" max="10757" width="9.08984375" style="3"/>
    <col min="10758" max="10758" width="8.54296875" style="3" customWidth="1"/>
    <col min="10759" max="10759" width="12.54296875" style="3" customWidth="1"/>
    <col min="10760" max="10760" width="11.54296875" style="3" customWidth="1"/>
    <col min="10761" max="10764" width="0" style="3" hidden="1" customWidth="1"/>
    <col min="10765" max="11008" width="9.08984375" style="3"/>
    <col min="11009" max="11009" width="66.26953125" style="3" customWidth="1"/>
    <col min="11010" max="11010" width="5.7265625" style="3" customWidth="1"/>
    <col min="11011" max="11011" width="7.54296875" style="3" customWidth="1"/>
    <col min="11012" max="11012" width="8.81640625" style="3" customWidth="1"/>
    <col min="11013" max="11013" width="9.08984375" style="3"/>
    <col min="11014" max="11014" width="8.54296875" style="3" customWidth="1"/>
    <col min="11015" max="11015" width="12.54296875" style="3" customWidth="1"/>
    <col min="11016" max="11016" width="11.54296875" style="3" customWidth="1"/>
    <col min="11017" max="11020" width="0" style="3" hidden="1" customWidth="1"/>
    <col min="11021" max="11264" width="9.08984375" style="3"/>
    <col min="11265" max="11265" width="66.26953125" style="3" customWidth="1"/>
    <col min="11266" max="11266" width="5.7265625" style="3" customWidth="1"/>
    <col min="11267" max="11267" width="7.54296875" style="3" customWidth="1"/>
    <col min="11268" max="11268" width="8.81640625" style="3" customWidth="1"/>
    <col min="11269" max="11269" width="9.08984375" style="3"/>
    <col min="11270" max="11270" width="8.54296875" style="3" customWidth="1"/>
    <col min="11271" max="11271" width="12.54296875" style="3" customWidth="1"/>
    <col min="11272" max="11272" width="11.54296875" style="3" customWidth="1"/>
    <col min="11273" max="11276" width="0" style="3" hidden="1" customWidth="1"/>
    <col min="11277" max="11520" width="9.08984375" style="3"/>
    <col min="11521" max="11521" width="66.26953125" style="3" customWidth="1"/>
    <col min="11522" max="11522" width="5.7265625" style="3" customWidth="1"/>
    <col min="11523" max="11523" width="7.54296875" style="3" customWidth="1"/>
    <col min="11524" max="11524" width="8.81640625" style="3" customWidth="1"/>
    <col min="11525" max="11525" width="9.08984375" style="3"/>
    <col min="11526" max="11526" width="8.54296875" style="3" customWidth="1"/>
    <col min="11527" max="11527" width="12.54296875" style="3" customWidth="1"/>
    <col min="11528" max="11528" width="11.54296875" style="3" customWidth="1"/>
    <col min="11529" max="11532" width="0" style="3" hidden="1" customWidth="1"/>
    <col min="11533" max="11776" width="9.08984375" style="3"/>
    <col min="11777" max="11777" width="66.26953125" style="3" customWidth="1"/>
    <col min="11778" max="11778" width="5.7265625" style="3" customWidth="1"/>
    <col min="11779" max="11779" width="7.54296875" style="3" customWidth="1"/>
    <col min="11780" max="11780" width="8.81640625" style="3" customWidth="1"/>
    <col min="11781" max="11781" width="9.08984375" style="3"/>
    <col min="11782" max="11782" width="8.54296875" style="3" customWidth="1"/>
    <col min="11783" max="11783" width="12.54296875" style="3" customWidth="1"/>
    <col min="11784" max="11784" width="11.54296875" style="3" customWidth="1"/>
    <col min="11785" max="11788" width="0" style="3" hidden="1" customWidth="1"/>
    <col min="11789" max="12032" width="9.08984375" style="3"/>
    <col min="12033" max="12033" width="66.26953125" style="3" customWidth="1"/>
    <col min="12034" max="12034" width="5.7265625" style="3" customWidth="1"/>
    <col min="12035" max="12035" width="7.54296875" style="3" customWidth="1"/>
    <col min="12036" max="12036" width="8.81640625" style="3" customWidth="1"/>
    <col min="12037" max="12037" width="9.08984375" style="3"/>
    <col min="12038" max="12038" width="8.54296875" style="3" customWidth="1"/>
    <col min="12039" max="12039" width="12.54296875" style="3" customWidth="1"/>
    <col min="12040" max="12040" width="11.54296875" style="3" customWidth="1"/>
    <col min="12041" max="12044" width="0" style="3" hidden="1" customWidth="1"/>
    <col min="12045" max="12288" width="9.08984375" style="3"/>
    <col min="12289" max="12289" width="66.26953125" style="3" customWidth="1"/>
    <col min="12290" max="12290" width="5.7265625" style="3" customWidth="1"/>
    <col min="12291" max="12291" width="7.54296875" style="3" customWidth="1"/>
    <col min="12292" max="12292" width="8.81640625" style="3" customWidth="1"/>
    <col min="12293" max="12293" width="9.08984375" style="3"/>
    <col min="12294" max="12294" width="8.54296875" style="3" customWidth="1"/>
    <col min="12295" max="12295" width="12.54296875" style="3" customWidth="1"/>
    <col min="12296" max="12296" width="11.54296875" style="3" customWidth="1"/>
    <col min="12297" max="12300" width="0" style="3" hidden="1" customWidth="1"/>
    <col min="12301" max="12544" width="9.08984375" style="3"/>
    <col min="12545" max="12545" width="66.26953125" style="3" customWidth="1"/>
    <col min="12546" max="12546" width="5.7265625" style="3" customWidth="1"/>
    <col min="12547" max="12547" width="7.54296875" style="3" customWidth="1"/>
    <col min="12548" max="12548" width="8.81640625" style="3" customWidth="1"/>
    <col min="12549" max="12549" width="9.08984375" style="3"/>
    <col min="12550" max="12550" width="8.54296875" style="3" customWidth="1"/>
    <col min="12551" max="12551" width="12.54296875" style="3" customWidth="1"/>
    <col min="12552" max="12552" width="11.54296875" style="3" customWidth="1"/>
    <col min="12553" max="12556" width="0" style="3" hidden="1" customWidth="1"/>
    <col min="12557" max="12800" width="9.08984375" style="3"/>
    <col min="12801" max="12801" width="66.26953125" style="3" customWidth="1"/>
    <col min="12802" max="12802" width="5.7265625" style="3" customWidth="1"/>
    <col min="12803" max="12803" width="7.54296875" style="3" customWidth="1"/>
    <col min="12804" max="12804" width="8.81640625" style="3" customWidth="1"/>
    <col min="12805" max="12805" width="9.08984375" style="3"/>
    <col min="12806" max="12806" width="8.54296875" style="3" customWidth="1"/>
    <col min="12807" max="12807" width="12.54296875" style="3" customWidth="1"/>
    <col min="12808" max="12808" width="11.54296875" style="3" customWidth="1"/>
    <col min="12809" max="12812" width="0" style="3" hidden="1" customWidth="1"/>
    <col min="12813" max="13056" width="9.08984375" style="3"/>
    <col min="13057" max="13057" width="66.26953125" style="3" customWidth="1"/>
    <col min="13058" max="13058" width="5.7265625" style="3" customWidth="1"/>
    <col min="13059" max="13059" width="7.54296875" style="3" customWidth="1"/>
    <col min="13060" max="13060" width="8.81640625" style="3" customWidth="1"/>
    <col min="13061" max="13061" width="9.08984375" style="3"/>
    <col min="13062" max="13062" width="8.54296875" style="3" customWidth="1"/>
    <col min="13063" max="13063" width="12.54296875" style="3" customWidth="1"/>
    <col min="13064" max="13064" width="11.54296875" style="3" customWidth="1"/>
    <col min="13065" max="13068" width="0" style="3" hidden="1" customWidth="1"/>
    <col min="13069" max="13312" width="9.08984375" style="3"/>
    <col min="13313" max="13313" width="66.26953125" style="3" customWidth="1"/>
    <col min="13314" max="13314" width="5.7265625" style="3" customWidth="1"/>
    <col min="13315" max="13315" width="7.54296875" style="3" customWidth="1"/>
    <col min="13316" max="13316" width="8.81640625" style="3" customWidth="1"/>
    <col min="13317" max="13317" width="9.08984375" style="3"/>
    <col min="13318" max="13318" width="8.54296875" style="3" customWidth="1"/>
    <col min="13319" max="13319" width="12.54296875" style="3" customWidth="1"/>
    <col min="13320" max="13320" width="11.54296875" style="3" customWidth="1"/>
    <col min="13321" max="13324" width="0" style="3" hidden="1" customWidth="1"/>
    <col min="13325" max="13568" width="9.08984375" style="3"/>
    <col min="13569" max="13569" width="66.26953125" style="3" customWidth="1"/>
    <col min="13570" max="13570" width="5.7265625" style="3" customWidth="1"/>
    <col min="13571" max="13571" width="7.54296875" style="3" customWidth="1"/>
    <col min="13572" max="13572" width="8.81640625" style="3" customWidth="1"/>
    <col min="13573" max="13573" width="9.08984375" style="3"/>
    <col min="13574" max="13574" width="8.54296875" style="3" customWidth="1"/>
    <col min="13575" max="13575" width="12.54296875" style="3" customWidth="1"/>
    <col min="13576" max="13576" width="11.54296875" style="3" customWidth="1"/>
    <col min="13577" max="13580" width="0" style="3" hidden="1" customWidth="1"/>
    <col min="13581" max="13824" width="9.08984375" style="3"/>
    <col min="13825" max="13825" width="66.26953125" style="3" customWidth="1"/>
    <col min="13826" max="13826" width="5.7265625" style="3" customWidth="1"/>
    <col min="13827" max="13827" width="7.54296875" style="3" customWidth="1"/>
    <col min="13828" max="13828" width="8.81640625" style="3" customWidth="1"/>
    <col min="13829" max="13829" width="9.08984375" style="3"/>
    <col min="13830" max="13830" width="8.54296875" style="3" customWidth="1"/>
    <col min="13831" max="13831" width="12.54296875" style="3" customWidth="1"/>
    <col min="13832" max="13832" width="11.54296875" style="3" customWidth="1"/>
    <col min="13833" max="13836" width="0" style="3" hidden="1" customWidth="1"/>
    <col min="13837" max="14080" width="9.08984375" style="3"/>
    <col min="14081" max="14081" width="66.26953125" style="3" customWidth="1"/>
    <col min="14082" max="14082" width="5.7265625" style="3" customWidth="1"/>
    <col min="14083" max="14083" width="7.54296875" style="3" customWidth="1"/>
    <col min="14084" max="14084" width="8.81640625" style="3" customWidth="1"/>
    <col min="14085" max="14085" width="9.08984375" style="3"/>
    <col min="14086" max="14086" width="8.54296875" style="3" customWidth="1"/>
    <col min="14087" max="14087" width="12.54296875" style="3" customWidth="1"/>
    <col min="14088" max="14088" width="11.54296875" style="3" customWidth="1"/>
    <col min="14089" max="14092" width="0" style="3" hidden="1" customWidth="1"/>
    <col min="14093" max="14336" width="9.08984375" style="3"/>
    <col min="14337" max="14337" width="66.26953125" style="3" customWidth="1"/>
    <col min="14338" max="14338" width="5.7265625" style="3" customWidth="1"/>
    <col min="14339" max="14339" width="7.54296875" style="3" customWidth="1"/>
    <col min="14340" max="14340" width="8.81640625" style="3" customWidth="1"/>
    <col min="14341" max="14341" width="9.08984375" style="3"/>
    <col min="14342" max="14342" width="8.54296875" style="3" customWidth="1"/>
    <col min="14343" max="14343" width="12.54296875" style="3" customWidth="1"/>
    <col min="14344" max="14344" width="11.54296875" style="3" customWidth="1"/>
    <col min="14345" max="14348" width="0" style="3" hidden="1" customWidth="1"/>
    <col min="14349" max="14592" width="9.08984375" style="3"/>
    <col min="14593" max="14593" width="66.26953125" style="3" customWidth="1"/>
    <col min="14594" max="14594" width="5.7265625" style="3" customWidth="1"/>
    <col min="14595" max="14595" width="7.54296875" style="3" customWidth="1"/>
    <col min="14596" max="14596" width="8.81640625" style="3" customWidth="1"/>
    <col min="14597" max="14597" width="9.08984375" style="3"/>
    <col min="14598" max="14598" width="8.54296875" style="3" customWidth="1"/>
    <col min="14599" max="14599" width="12.54296875" style="3" customWidth="1"/>
    <col min="14600" max="14600" width="11.54296875" style="3" customWidth="1"/>
    <col min="14601" max="14604" width="0" style="3" hidden="1" customWidth="1"/>
    <col min="14605" max="14848" width="9.08984375" style="3"/>
    <col min="14849" max="14849" width="66.26953125" style="3" customWidth="1"/>
    <col min="14850" max="14850" width="5.7265625" style="3" customWidth="1"/>
    <col min="14851" max="14851" width="7.54296875" style="3" customWidth="1"/>
    <col min="14852" max="14852" width="8.81640625" style="3" customWidth="1"/>
    <col min="14853" max="14853" width="9.08984375" style="3"/>
    <col min="14854" max="14854" width="8.54296875" style="3" customWidth="1"/>
    <col min="14855" max="14855" width="12.54296875" style="3" customWidth="1"/>
    <col min="14856" max="14856" width="11.54296875" style="3" customWidth="1"/>
    <col min="14857" max="14860" width="0" style="3" hidden="1" customWidth="1"/>
    <col min="14861" max="15104" width="9.08984375" style="3"/>
    <col min="15105" max="15105" width="66.26953125" style="3" customWidth="1"/>
    <col min="15106" max="15106" width="5.7265625" style="3" customWidth="1"/>
    <col min="15107" max="15107" width="7.54296875" style="3" customWidth="1"/>
    <col min="15108" max="15108" width="8.81640625" style="3" customWidth="1"/>
    <col min="15109" max="15109" width="9.08984375" style="3"/>
    <col min="15110" max="15110" width="8.54296875" style="3" customWidth="1"/>
    <col min="15111" max="15111" width="12.54296875" style="3" customWidth="1"/>
    <col min="15112" max="15112" width="11.54296875" style="3" customWidth="1"/>
    <col min="15113" max="15116" width="0" style="3" hidden="1" customWidth="1"/>
    <col min="15117" max="15360" width="9.08984375" style="3"/>
    <col min="15361" max="15361" width="66.26953125" style="3" customWidth="1"/>
    <col min="15362" max="15362" width="5.7265625" style="3" customWidth="1"/>
    <col min="15363" max="15363" width="7.54296875" style="3" customWidth="1"/>
    <col min="15364" max="15364" width="8.81640625" style="3" customWidth="1"/>
    <col min="15365" max="15365" width="9.08984375" style="3"/>
    <col min="15366" max="15366" width="8.54296875" style="3" customWidth="1"/>
    <col min="15367" max="15367" width="12.54296875" style="3" customWidth="1"/>
    <col min="15368" max="15368" width="11.54296875" style="3" customWidth="1"/>
    <col min="15369" max="15372" width="0" style="3" hidden="1" customWidth="1"/>
    <col min="15373" max="15616" width="9.08984375" style="3"/>
    <col min="15617" max="15617" width="66.26953125" style="3" customWidth="1"/>
    <col min="15618" max="15618" width="5.7265625" style="3" customWidth="1"/>
    <col min="15619" max="15619" width="7.54296875" style="3" customWidth="1"/>
    <col min="15620" max="15620" width="8.81640625" style="3" customWidth="1"/>
    <col min="15621" max="15621" width="9.08984375" style="3"/>
    <col min="15622" max="15622" width="8.54296875" style="3" customWidth="1"/>
    <col min="15623" max="15623" width="12.54296875" style="3" customWidth="1"/>
    <col min="15624" max="15624" width="11.54296875" style="3" customWidth="1"/>
    <col min="15625" max="15628" width="0" style="3" hidden="1" customWidth="1"/>
    <col min="15629" max="15872" width="9.08984375" style="3"/>
    <col min="15873" max="15873" width="66.26953125" style="3" customWidth="1"/>
    <col min="15874" max="15874" width="5.7265625" style="3" customWidth="1"/>
    <col min="15875" max="15875" width="7.54296875" style="3" customWidth="1"/>
    <col min="15876" max="15876" width="8.81640625" style="3" customWidth="1"/>
    <col min="15877" max="15877" width="9.08984375" style="3"/>
    <col min="15878" max="15878" width="8.54296875" style="3" customWidth="1"/>
    <col min="15879" max="15879" width="12.54296875" style="3" customWidth="1"/>
    <col min="15880" max="15880" width="11.54296875" style="3" customWidth="1"/>
    <col min="15881" max="15884" width="0" style="3" hidden="1" customWidth="1"/>
    <col min="15885" max="16128" width="9.08984375" style="3"/>
    <col min="16129" max="16129" width="66.26953125" style="3" customWidth="1"/>
    <col min="16130" max="16130" width="5.7265625" style="3" customWidth="1"/>
    <col min="16131" max="16131" width="7.54296875" style="3" customWidth="1"/>
    <col min="16132" max="16132" width="8.81640625" style="3" customWidth="1"/>
    <col min="16133" max="16133" width="9.08984375" style="3"/>
    <col min="16134" max="16134" width="8.54296875" style="3" customWidth="1"/>
    <col min="16135" max="16135" width="12.54296875" style="3" customWidth="1"/>
    <col min="16136" max="16136" width="11.54296875" style="3" customWidth="1"/>
    <col min="16137" max="16140" width="0" style="3" hidden="1" customWidth="1"/>
    <col min="16141" max="16384" width="9.08984375" style="3"/>
  </cols>
  <sheetData>
    <row r="1" spans="1:15" ht="12" customHeight="1" x14ac:dyDescent="0.35">
      <c r="A1" s="37" t="s">
        <v>79</v>
      </c>
    </row>
    <row r="2" spans="1:15" ht="14.25" customHeight="1" x14ac:dyDescent="0.35">
      <c r="A2" s="37" t="s">
        <v>48</v>
      </c>
    </row>
    <row r="3" spans="1:15" hidden="1" x14ac:dyDescent="0.35">
      <c r="A3" s="5" t="str">
        <f>IF(B3&gt;0,VLOOKUP(B3,[1]TK_Suvestine!A:B,2,FALSE),"")</f>
        <v/>
      </c>
      <c r="B3" s="50"/>
      <c r="C3" s="7" t="str">
        <f t="shared" ref="C3" si="0">IF(D3&gt;0,D3,"")</f>
        <v/>
      </c>
      <c r="D3" s="8"/>
      <c r="E3" s="9" t="str">
        <f>IF(B3&gt;0,VLOOKUP(B3,[1]TK_Suvestine!A:F,3,FALSE)/1000*D3,"")</f>
        <v/>
      </c>
      <c r="F3" s="9" t="str">
        <f>IF(B3&gt;0,VLOOKUP(B3,[1]TK_Suvestine!A:F,4,FALSE)/1000*D3,"")</f>
        <v/>
      </c>
      <c r="G3" s="9" t="str">
        <f>IF(B3&gt;0,VLOOKUP(B3,[1]TK_Suvestine!A:F,5,FALSE)/1000*D3,"")</f>
        <v/>
      </c>
      <c r="H3" s="9" t="str">
        <f>IF(B3&gt;0,VLOOKUP(B3,[1]TK_Suvestine!A:F,6,FALSE)/1000*D3,"")</f>
        <v/>
      </c>
      <c r="M3" s="12" t="str">
        <f>IF(B3&gt;0,VLOOKUP(B3,[1]TK_Suvestine!A:G,7,FALSE)/1000*D3,"")</f>
        <v/>
      </c>
    </row>
    <row r="4" spans="1:15" x14ac:dyDescent="0.35">
      <c r="A4" s="19"/>
      <c r="B4" s="20"/>
      <c r="C4" s="19"/>
      <c r="D4" s="19"/>
      <c r="E4" s="21"/>
      <c r="F4" s="21"/>
      <c r="G4" s="21"/>
      <c r="H4" s="22"/>
      <c r="I4" s="152"/>
      <c r="J4" s="152"/>
      <c r="K4" s="152"/>
      <c r="L4" s="152"/>
      <c r="M4" s="23"/>
      <c r="N4" s="24"/>
      <c r="O4" s="24"/>
    </row>
    <row r="5" spans="1:15" ht="15" customHeight="1" x14ac:dyDescent="0.35">
      <c r="A5" s="151" t="s">
        <v>128</v>
      </c>
      <c r="B5" s="151"/>
      <c r="C5" s="151"/>
      <c r="D5" s="151"/>
      <c r="E5" s="151"/>
      <c r="F5" s="151"/>
      <c r="G5" s="151"/>
      <c r="H5" s="151"/>
      <c r="I5" s="141" t="s">
        <v>7</v>
      </c>
      <c r="J5" s="142"/>
      <c r="K5" s="143"/>
      <c r="L5" s="135" t="s">
        <v>8</v>
      </c>
      <c r="M5" s="25"/>
    </row>
    <row r="6" spans="1:15" ht="30" customHeight="1" x14ac:dyDescent="0.35">
      <c r="A6" s="135" t="s">
        <v>3</v>
      </c>
      <c r="B6" s="144" t="s">
        <v>4</v>
      </c>
      <c r="C6" s="135" t="s">
        <v>5</v>
      </c>
      <c r="D6" s="146" t="s">
        <v>6</v>
      </c>
      <c r="E6" s="132" t="s">
        <v>7</v>
      </c>
      <c r="F6" s="133"/>
      <c r="G6" s="134"/>
      <c r="H6" s="135" t="s">
        <v>8</v>
      </c>
      <c r="I6" s="4" t="s">
        <v>10</v>
      </c>
      <c r="J6" s="4" t="s">
        <v>11</v>
      </c>
      <c r="K6" s="4" t="s">
        <v>13</v>
      </c>
      <c r="L6" s="136"/>
      <c r="M6" s="137" t="s">
        <v>9</v>
      </c>
    </row>
    <row r="7" spans="1:15" ht="29" x14ac:dyDescent="0.35">
      <c r="A7" s="136"/>
      <c r="B7" s="145"/>
      <c r="C7" s="136"/>
      <c r="D7" s="147"/>
      <c r="E7" s="4" t="s">
        <v>10</v>
      </c>
      <c r="F7" s="4" t="s">
        <v>11</v>
      </c>
      <c r="G7" s="4" t="s">
        <v>12</v>
      </c>
      <c r="H7" s="136"/>
      <c r="I7" s="26">
        <v>3.484</v>
      </c>
      <c r="J7" s="26">
        <v>4.9749999999999996</v>
      </c>
      <c r="K7" s="26">
        <v>11.519</v>
      </c>
      <c r="L7" s="11">
        <f>(I7*4)+(J7*9)+(K7*4)</f>
        <v>104.78700000000001</v>
      </c>
      <c r="M7" s="137"/>
    </row>
    <row r="8" spans="1:15" ht="29" x14ac:dyDescent="0.35">
      <c r="A8" s="27" t="str">
        <f>IF(B8&gt;0,VLOOKUP(B8,[1]TK_Suvestine!A:B,2,FALSE),"")</f>
        <v>Žirnių-perlinių kruopų sriuba (ankštinis patiekalas) (augalinis) (tausojantis)</v>
      </c>
      <c r="B8" s="38" t="s">
        <v>80</v>
      </c>
      <c r="C8" s="28">
        <f t="shared" ref="C8:C12" si="1">IF(D8&gt;0,D8,"")</f>
        <v>150</v>
      </c>
      <c r="D8" s="29">
        <v>150</v>
      </c>
      <c r="E8" s="30">
        <v>3</v>
      </c>
      <c r="F8" s="30">
        <f>IF(B8&gt;0,VLOOKUP(B8,[1]TK_Suvestine!A:F,4,FALSE)/1000*D8,"")</f>
        <v>4.8239999999999998</v>
      </c>
      <c r="G8" s="30">
        <f>IF(B8&gt;0,VLOOKUP(B8,[1]TK_Suvestine!A:F,5,FALSE)/1000*D8,"")</f>
        <v>14.194499999999998</v>
      </c>
      <c r="H8" s="30">
        <f>IF(B8&gt;0,VLOOKUP(B8,[1]TK_Suvestine!A:F,6,FALSE)/1000*D8,"")</f>
        <v>106.72500000000001</v>
      </c>
      <c r="I8" s="26">
        <v>2.6</v>
      </c>
      <c r="J8" s="26">
        <v>30</v>
      </c>
      <c r="K8" s="26">
        <v>2.7</v>
      </c>
      <c r="L8" s="11">
        <f>(I8*4)+(J8*9)+(K8*4)</f>
        <v>291.2</v>
      </c>
      <c r="M8" s="12">
        <f>IF(B8&gt;0,VLOOKUP(B8,[1]TK_Suvestine!A:G,7,FALSE)/1000*D8,"")</f>
        <v>4.4748000000000003E-2</v>
      </c>
    </row>
    <row r="9" spans="1:15" x14ac:dyDescent="0.35">
      <c r="A9" s="27" t="s">
        <v>119</v>
      </c>
      <c r="B9" s="32" t="s">
        <v>81</v>
      </c>
      <c r="C9" s="28">
        <f t="shared" si="1"/>
        <v>80</v>
      </c>
      <c r="D9" s="29">
        <v>80</v>
      </c>
      <c r="E9" s="30">
        <f>IF(B9&gt;0,VLOOKUP(B9,[1]TK_Suvestine!A:F,3,FALSE)/1000*D9,"")</f>
        <v>20.892291999999998</v>
      </c>
      <c r="F9" s="30">
        <f>IF(B9&gt;0,VLOOKUP(B9,[1]TK_Suvestine!A:F,4,FALSE)/1000*D9,"")</f>
        <v>5.1601312000000004</v>
      </c>
      <c r="G9" s="30">
        <f>IF(B9&gt;0,VLOOKUP(B9,[1]TK_Suvestine!A:F,5,FALSE)/1000*D9,"")</f>
        <v>5.7790664000000014</v>
      </c>
      <c r="H9" s="30">
        <f>IF(B9&gt;0,VLOOKUP(B9,[1]TK_Suvestine!A:F,6,FALSE)/1000*D9,"")</f>
        <v>152.48079200000001</v>
      </c>
      <c r="I9" s="10">
        <v>0.7</v>
      </c>
      <c r="J9" s="10">
        <v>0</v>
      </c>
      <c r="K9" s="10">
        <v>2.8</v>
      </c>
      <c r="L9" s="11">
        <f>(I9*4)+(J9*9)+(K9*4)</f>
        <v>14</v>
      </c>
      <c r="M9" s="12">
        <f>IF(B9&gt;0,VLOOKUP(B9,[1]TK_Suvestine!A:G,7,FALSE)/1000*D9,"")</f>
        <v>0.53208</v>
      </c>
    </row>
    <row r="10" spans="1:15" x14ac:dyDescent="0.35">
      <c r="A10" s="27" t="str">
        <f>IF(B10&gt;0,VLOOKUP(B10,[1]TK_Suvestine!A:B,2,FALSE),"")</f>
        <v>Bulvių košė (tausojantis)</v>
      </c>
      <c r="B10" s="32" t="s">
        <v>82</v>
      </c>
      <c r="C10" s="28">
        <f t="shared" si="1"/>
        <v>90</v>
      </c>
      <c r="D10" s="29">
        <v>90</v>
      </c>
      <c r="E10" s="30">
        <f>IF(B10&gt;0,VLOOKUP(B10,[1]TK_Suvestine!A:F,3,FALSE)/1000*D10,"")</f>
        <v>2.0150999999999999</v>
      </c>
      <c r="F10" s="30">
        <f>IF(B10&gt;0,VLOOKUP(B10,[1]TK_Suvestine!A:F,4,FALSE)/1000*D10,"")</f>
        <v>2.6496</v>
      </c>
      <c r="G10" s="30">
        <f>IF(B10&gt;0,VLOOKUP(B10,[1]TK_Suvestine!A:F,5,FALSE)/1000*D10,"")</f>
        <v>14.561999999999999</v>
      </c>
      <c r="H10" s="30">
        <f>IF(B10&gt;0,VLOOKUP(B10,[1]TK_Suvestine!A:F,6,FALSE)/1000*D10,"")</f>
        <v>89.361000000000004</v>
      </c>
      <c r="I10" s="10"/>
      <c r="J10" s="10"/>
      <c r="K10" s="10"/>
      <c r="L10" s="11"/>
      <c r="M10" s="12"/>
    </row>
    <row r="11" spans="1:15" ht="29" x14ac:dyDescent="0.35">
      <c r="A11" s="27" t="str">
        <f>IF(B11&gt;0,VLOOKUP(B11,[1]TK_Suvestine!A:B,2,FALSE),"")</f>
        <v>Pekino kopūstų, agurkų ir pomidorų salotos su bazilikų padažu (augalinis)</v>
      </c>
      <c r="B11" s="32" t="s">
        <v>83</v>
      </c>
      <c r="C11" s="28">
        <f t="shared" si="1"/>
        <v>50</v>
      </c>
      <c r="D11" s="29">
        <v>50</v>
      </c>
      <c r="E11" s="30">
        <f>IF(B11&gt;0,VLOOKUP(B11,[1]TK_Suvestine!A:F,3,FALSE)/1000*D11,"")</f>
        <v>0.49299999999999994</v>
      </c>
      <c r="F11" s="30">
        <f>IF(B11&gt;0,VLOOKUP(B11,[1]TK_Suvestine!A:F,4,FALSE)/1000*D11,"")</f>
        <v>3.1265000000000001</v>
      </c>
      <c r="G11" s="30">
        <f>IF(B11&gt;0,VLOOKUP(B11,[1]TK_Suvestine!A:F,5,FALSE)/1000*D11,"")</f>
        <v>1.8484999999999998</v>
      </c>
      <c r="H11" s="30">
        <f>IF(B11&gt;0,VLOOKUP(B11,[1]TK_Suvestine!A:F,6,FALSE)/1000*D11,"")</f>
        <v>33.75</v>
      </c>
      <c r="I11" s="10">
        <v>0</v>
      </c>
      <c r="J11" s="10">
        <v>0</v>
      </c>
      <c r="K11" s="10">
        <v>0</v>
      </c>
      <c r="L11" s="11">
        <f>(I11*4)+(J11*9)+(K11*4)</f>
        <v>0</v>
      </c>
      <c r="M11" s="12">
        <f>IF(B11&gt;0,VLOOKUP(B11,[1]TK_Suvestine!A:G,7,FALSE)/1000*D11,"")</f>
        <v>9.2877849999999998E-2</v>
      </c>
    </row>
    <row r="12" spans="1:15" x14ac:dyDescent="0.35">
      <c r="A12" s="27" t="str">
        <f>IF(B12&gt;0,VLOOKUP(B12,[1]TK_Suvestine!A:B,2,FALSE),"")</f>
        <v>Konservuoti kukurūzai</v>
      </c>
      <c r="B12" s="32" t="s">
        <v>84</v>
      </c>
      <c r="C12" s="28">
        <f t="shared" si="1"/>
        <v>20</v>
      </c>
      <c r="D12" s="29">
        <v>20</v>
      </c>
      <c r="E12" s="30">
        <f>IF(B12&gt;0,VLOOKUP(B12,[1]TK_Suvestine!A:F,3,FALSE)/1000*D12,"")</f>
        <v>0.57999999999999996</v>
      </c>
      <c r="F12" s="30">
        <f>IF(B12&gt;0,VLOOKUP(B12,[1]TK_Suvestine!A:F,4,FALSE)/1000*D12,"")</f>
        <v>0.12</v>
      </c>
      <c r="G12" s="30">
        <f>IF(B12&gt;0,VLOOKUP(B12,[1]TK_Suvestine!A:F,5,FALSE)/1000*D12,"")</f>
        <v>4.4000000000000004</v>
      </c>
      <c r="H12" s="30">
        <f>IF(B12&gt;0,VLOOKUP(B12,[1]TK_Suvestine!A:F,6,FALSE)/1000*D12,"")</f>
        <v>20.6</v>
      </c>
      <c r="I12" s="10"/>
      <c r="J12" s="10"/>
      <c r="K12" s="10"/>
      <c r="L12" s="11"/>
      <c r="M12" s="12"/>
    </row>
    <row r="13" spans="1:15" x14ac:dyDescent="0.35">
      <c r="A13" s="27" t="str">
        <f>IF(B13&gt;0,VLOOKUP(B13,[1]TK_Suvestine!A:B,2,FALSE),"")</f>
        <v>Vaisiai</v>
      </c>
      <c r="B13" s="32" t="s">
        <v>23</v>
      </c>
      <c r="C13" s="28">
        <v>80</v>
      </c>
      <c r="D13" s="29">
        <v>100</v>
      </c>
      <c r="E13" s="34">
        <f>IF(B13&gt;0,VLOOKUP(B13,[1]TK_Suvestine!A:F,3,FALSE)/1000*D13,"")</f>
        <v>0.4</v>
      </c>
      <c r="F13" s="34">
        <f>IF(B13&gt;0,VLOOKUP(B13,[1]TK_Suvestine!A:F,4,FALSE)/1000*D13,"")</f>
        <v>0.4</v>
      </c>
      <c r="G13" s="34">
        <f>IF(B13&gt;0,VLOOKUP(B13,[1]TK_Suvestine!A:F,5,FALSE)/1000*D13,"")</f>
        <v>13</v>
      </c>
      <c r="H13" s="34">
        <f>IF(B13&gt;0,VLOOKUP(B13,[1]TK_Suvestine!A:F,6,FALSE)/1000*D13,"")</f>
        <v>53</v>
      </c>
      <c r="I13" s="10">
        <v>0</v>
      </c>
      <c r="J13" s="10">
        <v>0</v>
      </c>
      <c r="K13" s="10">
        <v>0</v>
      </c>
      <c r="L13" s="11">
        <f>(I13*4)+(J13*9)+(K13*4)</f>
        <v>0</v>
      </c>
      <c r="M13" s="12">
        <f>IF(B13&gt;0,VLOOKUP(B13,[1]TK_Suvestine!A:G,7,FALSE)/1000*D13,"")</f>
        <v>0.15</v>
      </c>
    </row>
    <row r="14" spans="1:15" ht="15" hidden="1" customHeight="1" x14ac:dyDescent="0.35">
      <c r="I14" s="138" t="s">
        <v>2</v>
      </c>
      <c r="J14" s="138"/>
      <c r="K14" s="138"/>
      <c r="L14" s="138"/>
      <c r="M14" s="25"/>
    </row>
    <row r="15" spans="1:15" ht="15" hidden="1" customHeight="1" x14ac:dyDescent="0.35">
      <c r="A15" s="139" t="s">
        <v>24</v>
      </c>
      <c r="B15" s="139"/>
      <c r="C15" s="139"/>
      <c r="D15" s="139"/>
      <c r="E15" s="139"/>
      <c r="F15" s="139"/>
      <c r="G15" s="139"/>
      <c r="H15" s="139"/>
      <c r="I15" s="141" t="s">
        <v>7</v>
      </c>
      <c r="J15" s="142"/>
      <c r="K15" s="143"/>
      <c r="L15" s="135" t="s">
        <v>8</v>
      </c>
      <c r="M15" s="25"/>
    </row>
    <row r="16" spans="1:15" ht="29" hidden="1" x14ac:dyDescent="0.35">
      <c r="A16" s="135" t="s">
        <v>3</v>
      </c>
      <c r="B16" s="144" t="s">
        <v>4</v>
      </c>
      <c r="C16" s="135" t="s">
        <v>5</v>
      </c>
      <c r="D16" s="146" t="s">
        <v>6</v>
      </c>
      <c r="E16" s="132" t="s">
        <v>7</v>
      </c>
      <c r="F16" s="133"/>
      <c r="G16" s="134"/>
      <c r="H16" s="135" t="s">
        <v>8</v>
      </c>
      <c r="I16" s="4" t="s">
        <v>10</v>
      </c>
      <c r="J16" s="4" t="s">
        <v>11</v>
      </c>
      <c r="K16" s="4" t="s">
        <v>13</v>
      </c>
      <c r="L16" s="136"/>
      <c r="M16" s="137" t="s">
        <v>9</v>
      </c>
    </row>
    <row r="17" spans="1:13" ht="29" hidden="1" x14ac:dyDescent="0.35">
      <c r="A17" s="136"/>
      <c r="B17" s="145"/>
      <c r="C17" s="136"/>
      <c r="D17" s="147"/>
      <c r="E17" s="4" t="s">
        <v>10</v>
      </c>
      <c r="F17" s="4" t="s">
        <v>11</v>
      </c>
      <c r="G17" s="4" t="s">
        <v>12</v>
      </c>
      <c r="H17" s="136"/>
      <c r="I17" s="10">
        <v>5.4349999999999996</v>
      </c>
      <c r="J17" s="10">
        <v>2.69</v>
      </c>
      <c r="K17" s="10">
        <v>33.28</v>
      </c>
      <c r="L17" s="11">
        <f t="shared" ref="L17:L21" si="2">(I17*4)+(J17*9)+(K17*4)</f>
        <v>179.07</v>
      </c>
      <c r="M17" s="137"/>
    </row>
    <row r="18" spans="1:13" hidden="1" x14ac:dyDescent="0.35">
      <c r="A18" s="29" t="str">
        <f>IF(B18&gt;0,VLOOKUP(B18,[1]TK_Suvestine!A:B,2,FALSE),"")</f>
        <v/>
      </c>
      <c r="B18" s="38"/>
      <c r="C18" s="28" t="s">
        <v>85</v>
      </c>
      <c r="D18" s="8"/>
      <c r="E18" s="9" t="str">
        <f>IF(B18&gt;0,VLOOKUP(B18,[1]TK_Suvestine!A:F,3,FALSE)/1000*D18,"")</f>
        <v/>
      </c>
      <c r="F18" s="9" t="str">
        <f>IF(B18&gt;0,VLOOKUP(B18,[1]TK_Suvestine!A:F,4,FALSE)/1000*D18,"")</f>
        <v/>
      </c>
      <c r="G18" s="9" t="str">
        <f>IF(B18&gt;0,VLOOKUP(B18,[1]TK_Suvestine!A:F,5,FALSE)/1000*D18,"")</f>
        <v/>
      </c>
      <c r="H18" s="9" t="str">
        <f>IF(B18&gt;0,VLOOKUP(B18,[1]TK_Suvestine!A:F,6,FALSE)/1000*D18,"")</f>
        <v/>
      </c>
      <c r="I18" s="8">
        <v>2.4</v>
      </c>
      <c r="J18" s="8">
        <v>30</v>
      </c>
      <c r="K18" s="8">
        <v>3.1</v>
      </c>
      <c r="L18" s="11">
        <f t="shared" si="2"/>
        <v>292</v>
      </c>
      <c r="M18" s="12" t="str">
        <f>IF(B18&gt;0,VLOOKUP(B18,[1]TK_Suvestine!A:G,7,FALSE)/1000*D18,"")</f>
        <v/>
      </c>
    </row>
    <row r="19" spans="1:13" hidden="1" x14ac:dyDescent="0.35">
      <c r="A19" s="5" t="str">
        <f>IF(B19&gt;0,VLOOKUP(B19,[1]TK_Suvestine!A:B,2,FALSE),"")</f>
        <v/>
      </c>
      <c r="B19" s="47"/>
      <c r="C19" s="28" t="str">
        <f t="shared" ref="C19:C22" si="3">IF(D19&gt;0,D19,"")</f>
        <v/>
      </c>
      <c r="D19" s="5"/>
      <c r="E19" s="9" t="str">
        <f>IF(B19&gt;0,VLOOKUP(B19,[1]TK_Suvestine!A:F,3,FALSE)/1000*D19,"")</f>
        <v/>
      </c>
      <c r="F19" s="9" t="str">
        <f>IF(B19&gt;0,VLOOKUP(B19,[1]TK_Suvestine!A:F,4,FALSE)/1000*D19,"")</f>
        <v/>
      </c>
      <c r="G19" s="9" t="str">
        <f>IF(B19&gt;0,VLOOKUP(B19,[1]TK_Suvestine!A:F,5,FALSE)/1000*D19,"")</f>
        <v/>
      </c>
      <c r="H19" s="9" t="str">
        <f>IF(B19&gt;0,VLOOKUP(B19,[1]TK_Suvestine!A:F,6,FALSE)/1000*D19,"")</f>
        <v/>
      </c>
      <c r="I19" s="10">
        <v>0</v>
      </c>
      <c r="J19" s="10">
        <v>0</v>
      </c>
      <c r="K19" s="10">
        <v>0</v>
      </c>
      <c r="L19" s="11">
        <f t="shared" si="2"/>
        <v>0</v>
      </c>
      <c r="M19" s="12" t="str">
        <f>IF(B19&gt;0,VLOOKUP(B19,[1]TK_Suvestine!A:G,7,FALSE)/1000*D19,"")</f>
        <v/>
      </c>
    </row>
    <row r="20" spans="1:13" hidden="1" x14ac:dyDescent="0.35">
      <c r="A20" s="27" t="str">
        <f>IF(B20&gt;0,VLOOKUP(B20,[1]TK_Suvestine!A:B,2,FALSE),"")</f>
        <v/>
      </c>
      <c r="B20" s="39"/>
      <c r="C20" s="28" t="str">
        <f t="shared" si="3"/>
        <v/>
      </c>
      <c r="D20" s="5"/>
      <c r="E20" s="9" t="str">
        <f>IF(B20&gt;0,VLOOKUP(B20,[1]TK_Suvestine!A:F,3,FALSE)/1000*D20,"")</f>
        <v/>
      </c>
      <c r="F20" s="9" t="str">
        <f>IF(B20&gt;0,VLOOKUP(B20,[1]TK_Suvestine!A:F,4,FALSE)/1000*D20,"")</f>
        <v/>
      </c>
      <c r="G20" s="9" t="str">
        <f>IF(B20&gt;0,VLOOKUP(B20,[1]TK_Suvestine!A:F,5,FALSE)/1000*D20,"")</f>
        <v/>
      </c>
      <c r="H20" s="9" t="str">
        <f>IF(B20&gt;0,VLOOKUP(B20,[1]TK_Suvestine!A:F,6,FALSE)/1000*D20,"")</f>
        <v/>
      </c>
      <c r="I20" s="10">
        <v>0</v>
      </c>
      <c r="J20" s="10">
        <v>0</v>
      </c>
      <c r="K20" s="10">
        <v>0</v>
      </c>
      <c r="L20" s="11">
        <f t="shared" si="2"/>
        <v>0</v>
      </c>
      <c r="M20" s="12" t="str">
        <f>IF(B20&gt;0,VLOOKUP(B20,[1]TK_Suvestine!A:G,7,FALSE)/1000*D20,"")</f>
        <v/>
      </c>
    </row>
    <row r="21" spans="1:13" hidden="1" x14ac:dyDescent="0.35">
      <c r="A21" s="40" t="str">
        <f>IF(B21&gt;0,VLOOKUP(B21,[1]TK_Suvestine!A:B,2,FALSE),"")</f>
        <v/>
      </c>
      <c r="B21" s="41"/>
      <c r="C21" s="28" t="str">
        <f t="shared" si="3"/>
        <v/>
      </c>
      <c r="D21" s="5"/>
      <c r="E21" s="9" t="str">
        <f>IF(B21&gt;0,VLOOKUP(B21,[1]TK_Suvestine!A:F,3,FALSE)/1000*D21,"")</f>
        <v/>
      </c>
      <c r="F21" s="9" t="str">
        <f>IF(B21&gt;0,VLOOKUP(B21,[1]TK_Suvestine!A:F,4,FALSE)/1000*D21,"")</f>
        <v/>
      </c>
      <c r="G21" s="9" t="str">
        <f>IF(B21&gt;0,VLOOKUP(B21,[1]TK_Suvestine!A:F,5,FALSE)/1000*D21,"")</f>
        <v/>
      </c>
      <c r="H21" s="9" t="str">
        <f>IF(B21&gt;0,VLOOKUP(B21,[1]TK_Suvestine!A:F,6,FALSE)/1000*D21,"")</f>
        <v/>
      </c>
      <c r="I21" s="10">
        <v>0</v>
      </c>
      <c r="J21" s="10">
        <v>0</v>
      </c>
      <c r="K21" s="10">
        <v>0</v>
      </c>
      <c r="L21" s="8">
        <f t="shared" si="2"/>
        <v>0</v>
      </c>
      <c r="M21" s="12" t="str">
        <f>IF(B21&gt;0,VLOOKUP(B21,[1]TK_Suvestine!A:G,7,FALSE)/1000*D21,"")</f>
        <v/>
      </c>
    </row>
    <row r="22" spans="1:13" hidden="1" x14ac:dyDescent="0.35">
      <c r="A22" s="29" t="str">
        <f>IF(B22&gt;0,VLOOKUP(B22,[1]TK_Suvestine!A:B,2,FALSE),"")</f>
        <v/>
      </c>
      <c r="B22" s="39"/>
      <c r="C22" s="28" t="str">
        <f t="shared" si="3"/>
        <v/>
      </c>
      <c r="D22" s="5"/>
      <c r="E22" s="9" t="str">
        <f>IF(B22&gt;0,VLOOKUP(B22,[1]TK_Suvestine!A:F,3,FALSE)/1000*D22,"")</f>
        <v/>
      </c>
      <c r="F22" s="9" t="str">
        <f>IF(B22&gt;0,VLOOKUP(B22,[1]TK_Suvestine!A:F,4,FALSE)/1000*D22,"")</f>
        <v/>
      </c>
      <c r="G22" s="9" t="str">
        <f>IF(B22&gt;0,VLOOKUP(B22,[1]TK_Suvestine!A:F,5,FALSE)/1000*D22,"")</f>
        <v/>
      </c>
      <c r="H22" s="9" t="str">
        <f>IF(B22&gt;0,VLOOKUP(B22,[1]TK_Suvestine!A:F,6,FALSE)/1000*D22,"")</f>
        <v/>
      </c>
      <c r="I22" s="8">
        <f>SUM(I17:I21)</f>
        <v>7.8349999999999991</v>
      </c>
      <c r="J22" s="8">
        <f>SUM(J17:J21)</f>
        <v>32.69</v>
      </c>
      <c r="K22" s="8">
        <f>SUM(K17:K21)</f>
        <v>36.380000000000003</v>
      </c>
      <c r="L22" s="8">
        <f>SUM(L17:L21)</f>
        <v>471.07</v>
      </c>
      <c r="M22" s="12" t="str">
        <f>IF(B22&gt;0,VLOOKUP(B22,[1]TK_Suvestine!A:G,7,FALSE)/1000*D22,"")</f>
        <v/>
      </c>
    </row>
    <row r="23" spans="1:13" ht="15" hidden="1" customHeight="1" x14ac:dyDescent="0.35">
      <c r="A23" s="129" t="s">
        <v>15</v>
      </c>
      <c r="B23" s="130"/>
      <c r="C23" s="131"/>
      <c r="D23" s="42"/>
      <c r="E23" s="43">
        <f>SUM(E18:E22)</f>
        <v>0</v>
      </c>
      <c r="F23" s="43">
        <f>SUM(F18:F22)</f>
        <v>0</v>
      </c>
      <c r="G23" s="43">
        <f>SUM(G18:G22)</f>
        <v>0</v>
      </c>
      <c r="H23" s="43">
        <f>SUM(H18:H22)</f>
        <v>0</v>
      </c>
      <c r="M23" s="16">
        <f>SUM(M18:M22)</f>
        <v>0</v>
      </c>
    </row>
    <row r="24" spans="1:13" ht="15" customHeight="1" x14ac:dyDescent="0.35">
      <c r="A24" s="60" t="str">
        <f>IF(B24&gt;0,VLOOKUP(B24,[1]TK_Suvestine!A:B,2,FALSE),"")</f>
        <v>Sklindžiai su varške 9%</v>
      </c>
      <c r="B24" s="38" t="s">
        <v>86</v>
      </c>
      <c r="C24" s="5">
        <f t="shared" ref="C24:C25" si="4">IF(D24&gt;0,D24,"")</f>
        <v>130</v>
      </c>
      <c r="D24" s="5">
        <v>130</v>
      </c>
      <c r="E24" s="46">
        <f>IF(B24&gt;0,VLOOKUP(B24,[1]TK_Suvestine!A:F,3,FALSE)/1000*D24,"")</f>
        <v>14.099799999999998</v>
      </c>
      <c r="F24" s="46">
        <f>IF(B24&gt;0,VLOOKUP(B24,[1]TK_Suvestine!A:F,4,FALSE)/1000*D24,"")</f>
        <v>12.94163</v>
      </c>
      <c r="G24" s="46">
        <f>IF(B24&gt;0,VLOOKUP(B24,[1]TK_Suvestine!A:F,5,FALSE)/1000*D24,"")</f>
        <v>46.696715000000005</v>
      </c>
      <c r="H24" s="46">
        <f>IF(B24&gt;0,VLOOKUP(B24,[1]TK_Suvestine!A:F,6,FALSE)/1000*D24,"")</f>
        <v>355.69313</v>
      </c>
      <c r="I24" s="8"/>
      <c r="J24" s="8"/>
      <c r="K24" s="8"/>
      <c r="L24" s="8">
        <f t="shared" ref="L24:L25" si="5">(I24*4)+(J24*9)+(K24*4)</f>
        <v>0</v>
      </c>
      <c r="M24" s="12">
        <f>IF(B24&gt;0,VLOOKUP(B24,[1]TK_Suvestine!A:G,7,FALSE)/1000*D24,"")</f>
        <v>0.16341259999999999</v>
      </c>
    </row>
    <row r="25" spans="1:13" ht="15" customHeight="1" x14ac:dyDescent="0.35">
      <c r="A25" s="45" t="str">
        <f>IF(B25&gt;0,VLOOKUP(B25,[1]TK_Suvestine!A:B,2,FALSE),"")</f>
        <v>Trintos šaldytos uogos</v>
      </c>
      <c r="B25" s="32" t="s">
        <v>70</v>
      </c>
      <c r="C25" s="5">
        <f t="shared" si="4"/>
        <v>20</v>
      </c>
      <c r="D25" s="5">
        <v>20</v>
      </c>
      <c r="E25" s="46">
        <f>IF(B25&gt;0,VLOOKUP(B25,[1]TK_Suvestine!A:F,3,FALSE)/1000*D25,"")</f>
        <v>0.23280000000000001</v>
      </c>
      <c r="F25" s="46">
        <f>IF(B25&gt;0,VLOOKUP(B25,[1]TK_Suvestine!A:F,4,FALSE)/1000*D25,"")</f>
        <v>0.1164</v>
      </c>
      <c r="G25" s="46">
        <f>IF(B25&gt;0,VLOOKUP(B25,[1]TK_Suvestine!A:F,5,FALSE)/1000*D25,"")</f>
        <v>3.3814000000000002</v>
      </c>
      <c r="H25" s="46">
        <f>IF(B25&gt;0,VLOOKUP(B25,[1]TK_Suvestine!A:F,6,FALSE)/1000*D25,"")</f>
        <v>10.927</v>
      </c>
      <c r="I25" s="8"/>
      <c r="J25" s="8"/>
      <c r="K25" s="8"/>
      <c r="L25" s="8">
        <f t="shared" si="5"/>
        <v>0</v>
      </c>
      <c r="M25" s="12">
        <f>IF(B25&gt;0,VLOOKUP(B25,[1]TK_Suvestine!A:G,7,FALSE)/1000*D25,"")</f>
        <v>8.2680000000000003E-2</v>
      </c>
    </row>
    <row r="26" spans="1:13" x14ac:dyDescent="0.35">
      <c r="A26" s="13"/>
      <c r="B26" s="48"/>
      <c r="C26" s="13"/>
      <c r="D26" s="13"/>
      <c r="E26" s="13"/>
      <c r="F26" s="13"/>
      <c r="G26" s="13"/>
      <c r="H26" s="13"/>
    </row>
    <row r="28" spans="1:13" x14ac:dyDescent="0.35">
      <c r="E28" s="49"/>
    </row>
  </sheetData>
  <mergeCells count="23">
    <mergeCell ref="I4:L4"/>
    <mergeCell ref="A5:H5"/>
    <mergeCell ref="I5:K5"/>
    <mergeCell ref="L5:L6"/>
    <mergeCell ref="A6:A7"/>
    <mergeCell ref="B6:B7"/>
    <mergeCell ref="C6:C7"/>
    <mergeCell ref="D6:D7"/>
    <mergeCell ref="A23:C23"/>
    <mergeCell ref="E6:G6"/>
    <mergeCell ref="H6:H7"/>
    <mergeCell ref="M6:M7"/>
    <mergeCell ref="I14:L14"/>
    <mergeCell ref="A15:H15"/>
    <mergeCell ref="I15:K15"/>
    <mergeCell ref="L15:L16"/>
    <mergeCell ref="A16:A17"/>
    <mergeCell ref="B16:B17"/>
    <mergeCell ref="C16:C17"/>
    <mergeCell ref="D16:D17"/>
    <mergeCell ref="E16:G16"/>
    <mergeCell ref="H16:H17"/>
    <mergeCell ref="M16:M17"/>
  </mergeCells>
  <pageMargins left="0.70866141732283472" right="0.70866141732283472" top="0.74803149606299213" bottom="0.74803149606299213" header="0.31496062992125984" footer="0.31496062992125984"/>
  <pageSetup paperSize="9" scale="99" orientation="portrait" r:id="rId1"/>
  <headerFooter>
    <oddFooter>&amp;C9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15</vt:i4>
      </vt:variant>
    </vt:vector>
  </HeadingPairs>
  <TitlesOfParts>
    <vt:vector size="15" baseType="lpstr">
      <vt:lpstr>1-1 (2)</vt:lpstr>
      <vt:lpstr>1-2 (2)</vt:lpstr>
      <vt:lpstr>1-3 (2)</vt:lpstr>
      <vt:lpstr>1-4 (2)</vt:lpstr>
      <vt:lpstr>1-5 (2)</vt:lpstr>
      <vt:lpstr>2-1 (2)</vt:lpstr>
      <vt:lpstr>2-2 (2)</vt:lpstr>
      <vt:lpstr>2-3 (2)</vt:lpstr>
      <vt:lpstr>2-4 (2)</vt:lpstr>
      <vt:lpstr>2-5 (2)</vt:lpstr>
      <vt:lpstr>3-1 (2)</vt:lpstr>
      <vt:lpstr>3-2 (2)</vt:lpstr>
      <vt:lpstr>3-3 (2)</vt:lpstr>
      <vt:lpstr>3-4 (2)</vt:lpstr>
      <vt:lpstr>3-5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20230620s</cp:lastModifiedBy>
  <cp:lastPrinted>2023-10-13T04:20:24Z</cp:lastPrinted>
  <dcterms:created xsi:type="dcterms:W3CDTF">2022-09-27T12:58:40Z</dcterms:created>
  <dcterms:modified xsi:type="dcterms:W3CDTF">2023-10-15T11:50:31Z</dcterms:modified>
</cp:coreProperties>
</file>